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Y26 BUDGET\"/>
    </mc:Choice>
  </mc:AlternateContent>
  <xr:revisionPtr revIDLastSave="0" documentId="13_ncr:1_{9C190656-3F52-4624-A68D-6C2B1A68810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udget fy 24" sheetId="1" r:id="rId1"/>
    <sheet name="certification" sheetId="2" r:id="rId2"/>
  </sheets>
  <definedNames>
    <definedName name="_xlnm.Print_Area" localSheetId="0">'budget fy 24'!$A$1:$I$601</definedName>
    <definedName name="_xlnm.Print_Area" localSheetId="1">certification!$A$1:$K$25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0" i="1" l="1"/>
  <c r="I102" i="1" l="1"/>
  <c r="E33" i="1"/>
  <c r="F431" i="1" l="1"/>
  <c r="G431" i="1"/>
  <c r="H431" i="1"/>
  <c r="I431" i="1"/>
  <c r="E431" i="1"/>
  <c r="D431" i="1"/>
  <c r="I89" i="1" l="1"/>
  <c r="I18" i="1" s="1"/>
  <c r="I149" i="1"/>
  <c r="I23" i="1" s="1"/>
  <c r="I184" i="1"/>
  <c r="I214" i="1"/>
  <c r="I25" i="1" s="1"/>
  <c r="I275" i="1"/>
  <c r="I26" i="1" s="1"/>
  <c r="I314" i="1"/>
  <c r="I27" i="1" s="1"/>
  <c r="I352" i="1"/>
  <c r="I28" i="1" s="1"/>
  <c r="I358" i="1"/>
  <c r="I478" i="1"/>
  <c r="I583" i="1" s="1"/>
  <c r="I538" i="1"/>
  <c r="I567" i="1"/>
  <c r="I579" i="1"/>
  <c r="I24" i="1" l="1"/>
  <c r="I136" i="1"/>
  <c r="I22" i="1" s="1"/>
  <c r="I363" i="1"/>
  <c r="I584" i="1"/>
  <c r="I587" i="1" s="1"/>
  <c r="I30" i="1" l="1"/>
  <c r="I32" i="1" s="1"/>
  <c r="I367" i="1"/>
  <c r="H102" i="1"/>
  <c r="H136" i="1" s="1"/>
  <c r="H22" i="1" s="1"/>
  <c r="H579" i="1"/>
  <c r="H567" i="1"/>
  <c r="H538" i="1"/>
  <c r="H478" i="1"/>
  <c r="H583" i="1" s="1"/>
  <c r="H400" i="1"/>
  <c r="H358" i="1"/>
  <c r="H352" i="1"/>
  <c r="H314" i="1"/>
  <c r="H275" i="1"/>
  <c r="H26" i="1" s="1"/>
  <c r="H214" i="1"/>
  <c r="H25" i="1" s="1"/>
  <c r="H184" i="1"/>
  <c r="H149" i="1"/>
  <c r="H23" i="1" s="1"/>
  <c r="H89" i="1"/>
  <c r="H24" i="1" l="1"/>
  <c r="I185" i="1"/>
  <c r="H584" i="1"/>
  <c r="H587" i="1" s="1"/>
  <c r="H363" i="1"/>
  <c r="H367" i="1"/>
  <c r="H28" i="1"/>
  <c r="H30" i="1" l="1"/>
  <c r="H32" i="1" s="1"/>
  <c r="G184" i="1"/>
  <c r="F184" i="1"/>
  <c r="G89" i="1"/>
  <c r="G185" i="1" l="1"/>
  <c r="H185" i="1"/>
  <c r="G579" i="1"/>
  <c r="F579" i="1"/>
  <c r="F584" i="1" s="1"/>
  <c r="E579" i="1"/>
  <c r="D579" i="1"/>
  <c r="G567" i="1"/>
  <c r="F567" i="1"/>
  <c r="E567" i="1"/>
  <c r="D567" i="1"/>
  <c r="G538" i="1"/>
  <c r="F538" i="1"/>
  <c r="E538" i="1"/>
  <c r="E460" i="1"/>
  <c r="G478" i="1"/>
  <c r="G583" i="1" s="1"/>
  <c r="F478" i="1"/>
  <c r="E478" i="1"/>
  <c r="D478" i="1"/>
  <c r="G584" i="1" l="1"/>
  <c r="G587" i="1" s="1"/>
  <c r="F583" i="1"/>
  <c r="E400" i="1" l="1"/>
  <c r="G400" i="1"/>
  <c r="F400" i="1"/>
  <c r="D400" i="1"/>
  <c r="F352" i="1"/>
  <c r="F214" i="1" l="1"/>
  <c r="G214" i="1"/>
  <c r="G25" i="1" s="1"/>
  <c r="G149" i="1"/>
  <c r="G23" i="1" s="1"/>
  <c r="G358" i="1" l="1"/>
  <c r="G352" i="1"/>
  <c r="G28" i="1" s="1"/>
  <c r="G314" i="1"/>
  <c r="G27" i="1" s="1"/>
  <c r="G275" i="1"/>
  <c r="G26" i="1" s="1"/>
  <c r="G102" i="1"/>
  <c r="G136" i="1" l="1"/>
  <c r="G22" i="1" s="1"/>
  <c r="G18" i="1"/>
  <c r="G363" i="1" s="1"/>
  <c r="G24" i="1"/>
  <c r="F358" i="1"/>
  <c r="F314" i="1"/>
  <c r="F275" i="1"/>
  <c r="F149" i="1"/>
  <c r="F102" i="1"/>
  <c r="F136" i="1" s="1"/>
  <c r="F89" i="1"/>
  <c r="F18" i="1" s="1"/>
  <c r="G367" i="1" l="1"/>
  <c r="G30" i="1"/>
  <c r="G32" i="1" s="1"/>
  <c r="F30" i="1"/>
  <c r="F32" i="1" s="1"/>
  <c r="F363" i="1"/>
  <c r="F367" i="1"/>
  <c r="E136" i="1" l="1"/>
  <c r="D102" i="1"/>
  <c r="D136" i="1" s="1"/>
  <c r="D22" i="1" s="1"/>
  <c r="D184" i="1"/>
  <c r="D214" i="1"/>
  <c r="D275" i="1"/>
  <c r="D314" i="1"/>
  <c r="D352" i="1"/>
  <c r="E89" i="1"/>
  <c r="D30" i="1" l="1"/>
  <c r="F185" i="1" l="1"/>
  <c r="D89" i="1"/>
</calcChain>
</file>

<file path=xl/sharedStrings.xml><?xml version="1.0" encoding="utf-8"?>
<sst xmlns="http://schemas.openxmlformats.org/spreadsheetml/2006/main" count="624" uniqueCount="423">
  <si>
    <t>CORP TAXES/PROP</t>
  </si>
  <si>
    <t>FEES- AMEREN</t>
  </si>
  <si>
    <t>FEES-COMCAST</t>
  </si>
  <si>
    <t>TAX-AMEREN</t>
  </si>
  <si>
    <t>PERMITS-BLDG</t>
  </si>
  <si>
    <t>TAX-ST INCOME</t>
  </si>
  <si>
    <t>TAX- REPLACEMENT</t>
  </si>
  <si>
    <t>TAX-SALES</t>
  </si>
  <si>
    <t>TAX-LOCAL USE</t>
  </si>
  <si>
    <t>TAX-TELECOMM</t>
  </si>
  <si>
    <t>FINES- COURT</t>
  </si>
  <si>
    <t>FINES- CITY</t>
  </si>
  <si>
    <t>ORD VIOL-MISC</t>
  </si>
  <si>
    <t>INTEREST INCOME</t>
  </si>
  <si>
    <t>LIBERTY HALL</t>
  </si>
  <si>
    <t>PARK RENTAL</t>
  </si>
  <si>
    <t>RISK MANGEMENT</t>
  </si>
  <si>
    <t>MOWING</t>
  </si>
  <si>
    <t>MISC INCOME</t>
  </si>
  <si>
    <t>TAX- WATER</t>
  </si>
  <si>
    <t>CELL TOWER RENTAL</t>
  </si>
  <si>
    <t>TOTAL</t>
  </si>
  <si>
    <t>01-00-</t>
  </si>
  <si>
    <t>HOSPITAL</t>
  </si>
  <si>
    <t>SER AGREEMENT</t>
  </si>
  <si>
    <t>LEGAL</t>
  </si>
  <si>
    <t>TELEPHONE</t>
  </si>
  <si>
    <t>PRINTING</t>
  </si>
  <si>
    <t>TRAVEL</t>
  </si>
  <si>
    <t>TRAINING</t>
  </si>
  <si>
    <t>PUBS</t>
  </si>
  <si>
    <t>OFFICE SUPPLIES</t>
  </si>
  <si>
    <t>TAZCOMM</t>
  </si>
  <si>
    <t>GAS/OIL</t>
  </si>
  <si>
    <t>MAJ EQ PURCH</t>
  </si>
  <si>
    <t>INCENTIVE ALLOWANCE</t>
  </si>
  <si>
    <t>MINOR  EQ PURCH</t>
  </si>
  <si>
    <t>MAJ EQ REPLACEMENT</t>
  </si>
  <si>
    <t>01-21-</t>
  </si>
  <si>
    <t>UNIFORM ALLOWANCE</t>
  </si>
  <si>
    <t>VEH MAINT</t>
  </si>
  <si>
    <t>ANIMAL CONTROL</t>
  </si>
  <si>
    <t>MINOR EQ REPLACE</t>
  </si>
  <si>
    <t>MINOR EQ PURCH</t>
  </si>
  <si>
    <t>OTHER MAINT</t>
  </si>
  <si>
    <t>SUPPLIES-COMPUTER</t>
  </si>
  <si>
    <t>SUPPLIES- MED</t>
  </si>
  <si>
    <t>SUPPLIES-MISC</t>
  </si>
  <si>
    <t>MIN EQ REPLACEMENT</t>
  </si>
  <si>
    <t>HEALTH INS</t>
  </si>
  <si>
    <t>STREET LIGHTING</t>
  </si>
  <si>
    <t>RENTAL EQ</t>
  </si>
  <si>
    <t>ST MAINT-MFT</t>
  </si>
  <si>
    <t>UTILITIES</t>
  </si>
  <si>
    <t>SUPPLIES-CLEANING</t>
  </si>
  <si>
    <t>ENG SERV</t>
  </si>
  <si>
    <t>MAINT SER-GROUNDS</t>
  </si>
  <si>
    <t>CHEMICALS</t>
  </si>
  <si>
    <t>MISC</t>
  </si>
  <si>
    <t>11-00-</t>
  </si>
  <si>
    <t>14-00-</t>
  </si>
  <si>
    <t>16-00</t>
  </si>
  <si>
    <t>19-00</t>
  </si>
  <si>
    <t>SOCIAL SECURITY</t>
  </si>
  <si>
    <t>SALARIES-LIB</t>
  </si>
  <si>
    <t>LIFE</t>
  </si>
  <si>
    <t>IMMUNIZATION</t>
  </si>
  <si>
    <t>MAINT-EQUIP</t>
  </si>
  <si>
    <t>ENG</t>
  </si>
  <si>
    <t>POSTAGE/PETTY CASH</t>
  </si>
  <si>
    <t>DUES/SUBSCRIPTION</t>
  </si>
  <si>
    <t>BANK SER CHARGE</t>
  </si>
  <si>
    <t>MINOR EQ REPLACEMENT</t>
  </si>
  <si>
    <t>LIFE INS</t>
  </si>
  <si>
    <t>LIEN RELEASE</t>
  </si>
  <si>
    <t>IMMUNIZATIONS</t>
  </si>
  <si>
    <t>SERV AGREEMENT</t>
  </si>
  <si>
    <t>PUBLIC RELATIONS</t>
  </si>
  <si>
    <t>OFFICE SUPP</t>
  </si>
  <si>
    <t>AMMUNITION</t>
  </si>
  <si>
    <t>MED SUPP</t>
  </si>
  <si>
    <t>MISC SUPP</t>
  </si>
  <si>
    <t>CONTRACT SERV</t>
  </si>
  <si>
    <t>LICENSES-OTHER</t>
  </si>
  <si>
    <t>PERMITS-ELEC</t>
  </si>
  <si>
    <t>PERMITS-HOME OCC</t>
  </si>
  <si>
    <t>PERMITS-ZONING</t>
  </si>
  <si>
    <t>PERMITS-OTHER</t>
  </si>
  <si>
    <t>TAXES-ROAD/BRG</t>
  </si>
  <si>
    <t>OV-DOG AT LRG</t>
  </si>
  <si>
    <t>COPIES</t>
  </si>
  <si>
    <t>POLICE REPORTS</t>
  </si>
  <si>
    <t>DIST 102 GAS REIMB</t>
  </si>
  <si>
    <t>FTA WARRANT FEE</t>
  </si>
  <si>
    <t>LIC-AMUSEMENT</t>
  </si>
  <si>
    <t>MISC EXP</t>
  </si>
  <si>
    <t>AUTO ALLOWANCE</t>
  </si>
  <si>
    <t>IMMUNIZATION/PHYS</t>
  </si>
  <si>
    <t>IRS TAX PENALTIES</t>
  </si>
  <si>
    <t>01-11-</t>
  </si>
  <si>
    <t>MFT TO GEN FUND</t>
  </si>
  <si>
    <t>SALARIES-COUNCIL</t>
  </si>
  <si>
    <t>SALARIES-FULL TIME</t>
  </si>
  <si>
    <t>GENERAL FUND BUDGET</t>
  </si>
  <si>
    <t>AUDIT</t>
  </si>
  <si>
    <t>INS LIABILITY</t>
  </si>
  <si>
    <t>IMRF</t>
  </si>
  <si>
    <t xml:space="preserve">FIRE </t>
  </si>
  <si>
    <t>MAJ EQ REPLACMENT</t>
  </si>
  <si>
    <t>ENGINEERING</t>
  </si>
  <si>
    <t>REVENUE</t>
  </si>
  <si>
    <t>POLICE BUDGET</t>
  </si>
  <si>
    <t>ADMIN BUDGET</t>
  </si>
  <si>
    <t>IMPOUND FEE</t>
  </si>
  <si>
    <t>PLANNING</t>
  </si>
  <si>
    <t>01-17-</t>
  </si>
  <si>
    <t>TOTAL REVENUE</t>
  </si>
  <si>
    <t>LIC-DANGEROUS ANIM</t>
  </si>
  <si>
    <t>SAVINGS</t>
  </si>
  <si>
    <t>CAPITAL OUTLAY</t>
  </si>
  <si>
    <t>PERMITS-APP FEE</t>
  </si>
  <si>
    <t>REDEMPTION FEE-DOG</t>
  </si>
  <si>
    <t>PAYROLL REIM-GUARDS</t>
  </si>
  <si>
    <t>INS REIM-MENS CLUB</t>
  </si>
  <si>
    <t>PAINT SALT BLDG</t>
  </si>
  <si>
    <t xml:space="preserve">EQ RENTAL-MFT </t>
  </si>
  <si>
    <t>MINUS BLDG SALARIES</t>
  </si>
  <si>
    <t>LIC-SOLICITORS</t>
  </si>
  <si>
    <t>STREETS</t>
  </si>
  <si>
    <t>FIRE</t>
  </si>
  <si>
    <t>PARKS</t>
  </si>
  <si>
    <t>PAINT MH PAVILION</t>
  </si>
  <si>
    <t>GENERAL MAINT</t>
  </si>
  <si>
    <t>SALARIES-PART TIME</t>
  </si>
  <si>
    <t>OVERTIME</t>
  </si>
  <si>
    <t>PART TIME UNIFORM ALLOW</t>
  </si>
  <si>
    <t>VERIZON 911 CARDS</t>
  </si>
  <si>
    <t>RAGAN COMMUNICATIONS</t>
  </si>
  <si>
    <t>POLICE EQUIPMENT GRANT</t>
  </si>
  <si>
    <t>FY20</t>
  </si>
  <si>
    <t>BUILDING INSPECTOR</t>
  </si>
  <si>
    <t>FY21</t>
  </si>
  <si>
    <t>ETSB</t>
  </si>
  <si>
    <t>SAVINGS, SQUAD CAR</t>
  </si>
  <si>
    <t>FY 20</t>
  </si>
  <si>
    <t>FY 21</t>
  </si>
  <si>
    <t>DEPARTMENT</t>
  </si>
  <si>
    <t xml:space="preserve">ADMIN </t>
  </si>
  <si>
    <t xml:space="preserve">POLICE </t>
  </si>
  <si>
    <t>BUILDINGS</t>
  </si>
  <si>
    <t>TOTAL EXPENSE</t>
  </si>
  <si>
    <t>SURPLUS/DEFICIT</t>
  </si>
  <si>
    <t>SALARIES FULL TIME</t>
  </si>
  <si>
    <t>SALARIES PART TIME</t>
  </si>
  <si>
    <t>GUTTERS @ CITY BLDG</t>
  </si>
  <si>
    <t>CONCESSION LIGHT UPGRADE</t>
  </si>
  <si>
    <t>01-46</t>
  </si>
  <si>
    <t>MAINT SER-BLDG</t>
  </si>
  <si>
    <t>MAINT SER AGREEMENT</t>
  </si>
  <si>
    <t>MINOR EQU PURCH</t>
  </si>
  <si>
    <t>BLDG IMPOVEMENT</t>
  </si>
  <si>
    <t>LIBERTY HALL MAINTENANCE</t>
  </si>
  <si>
    <t>S/D O.H. DOOR REPLACEMENT</t>
  </si>
  <si>
    <t>S/D O.H. DOOR ELECTRICAL</t>
  </si>
  <si>
    <t xml:space="preserve">S/D &amp; F/D WALK THRU DOOR </t>
  </si>
  <si>
    <t>CARPORT FOR OUTSIDE VEHICLES</t>
  </si>
  <si>
    <t>IND PARK RESTROOM UPGRADE</t>
  </si>
  <si>
    <t>PERCENTAGE OF BUDGET</t>
  </si>
  <si>
    <t>01-41</t>
  </si>
  <si>
    <t>IMM, PHYS &amp; LICENSE</t>
  </si>
  <si>
    <t>MAINT SER-EXT</t>
  </si>
  <si>
    <t>TOOLS</t>
  </si>
  <si>
    <t>MISC AND SAFETY</t>
  </si>
  <si>
    <t>EQUIPMENT PURCHASE</t>
  </si>
  <si>
    <t>EQUIPMENT REPLACEMENT</t>
  </si>
  <si>
    <t>DEBT RETIREMENT</t>
  </si>
  <si>
    <t>MIDWEST TRUCKERS</t>
  </si>
  <si>
    <t>SELL 2001 CHEVY PICK-UP</t>
  </si>
  <si>
    <t>SELL DIXIE CHOPPER</t>
  </si>
  <si>
    <t>01-51</t>
  </si>
  <si>
    <t>IMPROV</t>
  </si>
  <si>
    <t>TREE REPLACEMENT</t>
  </si>
  <si>
    <t>WALKING TRAIL MAINT</t>
  </si>
  <si>
    <t>GENERAL MAINTENANCE</t>
  </si>
  <si>
    <t>SKATEPARK IMPROVEMENTS</t>
  </si>
  <si>
    <t>RENTAL REGISTRATION</t>
  </si>
  <si>
    <t>TAX-CANNABIS</t>
  </si>
  <si>
    <t>LEASE OF PROPERTY</t>
  </si>
  <si>
    <t>BODY CAMERA</t>
  </si>
  <si>
    <t>w/save</t>
  </si>
  <si>
    <t>2nd FT employee</t>
  </si>
  <si>
    <t>2nd FT employee  health ins.</t>
  </si>
  <si>
    <t>CHARGES</t>
  </si>
  <si>
    <t>UTILITY TAX</t>
  </si>
  <si>
    <t>PENALTIES</t>
  </si>
  <si>
    <t>TAP IN FEES</t>
  </si>
  <si>
    <t>VEHICLE FEE</t>
  </si>
  <si>
    <t>WATER INFRASTRUCTURE FEE</t>
  </si>
  <si>
    <t>CUSTOMER DEPOSITS</t>
  </si>
  <si>
    <t>MISC WATER CHARGES</t>
  </si>
  <si>
    <t>ADMIN/LATE/TURN-ON FEE</t>
  </si>
  <si>
    <t>INTEREST</t>
  </si>
  <si>
    <t>MEN'S CLUB DONATIONS</t>
  </si>
  <si>
    <t>RECYCLE FEE</t>
  </si>
  <si>
    <t>SAVINGS TRANSFER</t>
  </si>
  <si>
    <t>SEWER INFRASTRUCTURE FEE</t>
  </si>
  <si>
    <t>IEPA LOAN</t>
  </si>
  <si>
    <t>51-31</t>
  </si>
  <si>
    <t>SALARIES</t>
  </si>
  <si>
    <t>HEALTH INSURANSE</t>
  </si>
  <si>
    <t>LIFE INSURANCE</t>
  </si>
  <si>
    <t>BUILDING MAINT</t>
  </si>
  <si>
    <t>EQUIPMENT MAINTENANCE</t>
  </si>
  <si>
    <t>SERVICE AGREEMENT</t>
  </si>
  <si>
    <t>VEHICLE MAINTENANCE</t>
  </si>
  <si>
    <t>GROUND MAINTENANCE</t>
  </si>
  <si>
    <t>POSTAGE/PETTY</t>
  </si>
  <si>
    <t>DUES/SUBSC</t>
  </si>
  <si>
    <t>LAB SERVICE</t>
  </si>
  <si>
    <t>GENERAL INSURANCE</t>
  </si>
  <si>
    <t>EQUIPMENT RENTAL</t>
  </si>
  <si>
    <t>WATER UTILITY TAX</t>
  </si>
  <si>
    <t>SALT</t>
  </si>
  <si>
    <t>TOOLS AND SAFETY</t>
  </si>
  <si>
    <t>GAS AND OIL</t>
  </si>
  <si>
    <t>SUPPLY CHEMICALS</t>
  </si>
  <si>
    <t>MISC. SUPPLIES</t>
  </si>
  <si>
    <t>REFUNDS</t>
  </si>
  <si>
    <t>BANK CHARGES</t>
  </si>
  <si>
    <t>NSF CHARGES</t>
  </si>
  <si>
    <t>INTEREST EXPENSE</t>
  </si>
  <si>
    <t>WATER REPLACEMENT</t>
  </si>
  <si>
    <t>MAIN REPAIR</t>
  </si>
  <si>
    <t>HYDRANT REP</t>
  </si>
  <si>
    <t>STREET REP</t>
  </si>
  <si>
    <t>VALVE REP</t>
  </si>
  <si>
    <t>MAINT-WAT TWR</t>
  </si>
  <si>
    <t>NEW METERS</t>
  </si>
  <si>
    <t>CAPITOL OUTLAY</t>
  </si>
  <si>
    <t>EQUIPMENT  PURCHASE</t>
  </si>
  <si>
    <t>51-21</t>
  </si>
  <si>
    <t>CREVE COEUR</t>
  </si>
  <si>
    <t>SEWER REPLACEMENT</t>
  </si>
  <si>
    <t>MAINT-MAIN</t>
  </si>
  <si>
    <t>MAINT-MAIN LINING</t>
  </si>
  <si>
    <t>MAINT-STREET</t>
  </si>
  <si>
    <t>DUES AND SUBSCRIPTIONS</t>
  </si>
  <si>
    <t>MATERIALS</t>
  </si>
  <si>
    <t>MAINT SUPPLIES-STREETS</t>
  </si>
  <si>
    <t>MAINT SUPPLIES-MOWING</t>
  </si>
  <si>
    <t>MAINT SERVICE - GROUNDS</t>
  </si>
  <si>
    <t>MAINT SERVICE - L.H.</t>
  </si>
  <si>
    <t>MAJOR EQ REPL</t>
  </si>
  <si>
    <t xml:space="preserve">TOTALS </t>
  </si>
  <si>
    <t>STREET IMPROVEMENT</t>
  </si>
  <si>
    <t>BE IT RESOLVED BY THE CITY COUNCIL OF THE CITY OF MARQUETTE HEIGHTS,ILLINOIS:</t>
  </si>
  <si>
    <t>RESOLUTION NO.</t>
  </si>
  <si>
    <t xml:space="preserve">                   A RESOLUTION ESTABLISHING SALARIES</t>
  </si>
  <si>
    <t xml:space="preserve">A RESOLUTION ESTABLISHING THE </t>
  </si>
  <si>
    <t>CITY OF MARQUETTE HEIGHTS, ILLINOIS</t>
  </si>
  <si>
    <t>That the working budget presented by the departments and their committees</t>
  </si>
  <si>
    <t>showing expected revenues and expenses is as follows:</t>
  </si>
  <si>
    <t>Yeas:</t>
  </si>
  <si>
    <t>Nays:</t>
  </si>
  <si>
    <t>__________________________</t>
  </si>
  <si>
    <t>Vikki Steele, City Clerk</t>
  </si>
  <si>
    <t xml:space="preserve">PASSED BY THE CITY COUNCIL OF THE CITY OF MARQUETTE HEIGHTS, </t>
  </si>
  <si>
    <t xml:space="preserve">ILLINOIS THIS </t>
  </si>
  <si>
    <t>Mayor</t>
  </si>
  <si>
    <t xml:space="preserve">     City Clerk</t>
  </si>
  <si>
    <t>STATE OF ILLINOIS</t>
  </si>
  <si>
    <t>)</t>
  </si>
  <si>
    <t>SS</t>
  </si>
  <si>
    <t>COUNTY OF TAZEWELL</t>
  </si>
  <si>
    <t>CERTIFICATE</t>
  </si>
  <si>
    <t xml:space="preserve">                The Undersigned, Mayor of the City of Marquette Heights, hereby certifies that I am the </t>
  </si>
  <si>
    <t xml:space="preserve">presiding officer of the City of Marquette Heights, and as such presiding officer, I hereby certify that </t>
  </si>
  <si>
    <t>Date:</t>
  </si>
  <si>
    <t>the budget resolution,  a copy of which is appended hereto, was approved bymajority vote of</t>
  </si>
  <si>
    <t>Marquette Heights City Council.</t>
  </si>
  <si>
    <t>Vikki Steele</t>
  </si>
  <si>
    <t>FY23</t>
  </si>
  <si>
    <t>FY 23</t>
  </si>
  <si>
    <t>FY 24</t>
  </si>
  <si>
    <t>I3 FRANCHISE FEES</t>
  </si>
  <si>
    <t>GOLF CART &amp; ATV FEE</t>
  </si>
  <si>
    <t>FY24</t>
  </si>
  <si>
    <t>SALARIES - BUILDINGS</t>
  </si>
  <si>
    <t>STREETS OT</t>
  </si>
  <si>
    <t>STREETS PART TIME</t>
  </si>
  <si>
    <t>STREETS FULL TIME</t>
  </si>
  <si>
    <t>POLICE OVER TIME</t>
  </si>
  <si>
    <t>POLICE FULL TIME</t>
  </si>
  <si>
    <t>POLICE PART TIME</t>
  </si>
  <si>
    <t>ADMIN OVER TIME</t>
  </si>
  <si>
    <t>ADMIN PART TIME</t>
  </si>
  <si>
    <t>SUPPLIES - SUNDRY</t>
  </si>
  <si>
    <t>MEN'S CLUB</t>
  </si>
  <si>
    <t>SAFETY EQUIPMENT</t>
  </si>
  <si>
    <t>MAINT SER-EQUIPMENT</t>
  </si>
  <si>
    <t>31-00</t>
  </si>
  <si>
    <t>WHEEL TAX</t>
  </si>
  <si>
    <t>REVENUES</t>
  </si>
  <si>
    <t>TAXES- WHEEL</t>
  </si>
  <si>
    <t>LATE FEES</t>
  </si>
  <si>
    <t>SIDEWALK FEES</t>
  </si>
  <si>
    <t>INTREST INCOME</t>
  </si>
  <si>
    <t>EXPENSES</t>
  </si>
  <si>
    <t>NSF CHECKS</t>
  </si>
  <si>
    <t>SUPPLIES - MISC</t>
  </si>
  <si>
    <t>POSTAGE</t>
  </si>
  <si>
    <t>LEGAL SERVICES</t>
  </si>
  <si>
    <t>SIDEWALK/ DRIVE EXPENSES</t>
  </si>
  <si>
    <t>SUPPLIES - ADMINISTRATION</t>
  </si>
  <si>
    <t>SUPPLIES STICKERS</t>
  </si>
  <si>
    <t>15-00</t>
  </si>
  <si>
    <t>MOTOR FUEL FUND</t>
  </si>
  <si>
    <t>TAXES- MOTOR FUEL</t>
  </si>
  <si>
    <t>MISC. INCOME</t>
  </si>
  <si>
    <t>REBUILD ILLINOIS</t>
  </si>
  <si>
    <t>ENGINEERING SERIVCES</t>
  </si>
  <si>
    <t>STORM SEWERS</t>
  </si>
  <si>
    <t>STREET SWEEPING</t>
  </si>
  <si>
    <t>TREE TRIMMING</t>
  </si>
  <si>
    <t>SIDEWALK REPAIRS</t>
  </si>
  <si>
    <t>MAINT. SUPPLIES - STREETS</t>
  </si>
  <si>
    <t>MAINT. SUPPILES - SALT</t>
  </si>
  <si>
    <t>MAINT. SUPPLIES - MATERIALS</t>
  </si>
  <si>
    <t>MAINT. SUPPLIES - OTHER</t>
  </si>
  <si>
    <t>SUPPLES - MISC</t>
  </si>
  <si>
    <t>SUPPLES - SUNDRY</t>
  </si>
  <si>
    <t>STREET IMPROVEMENTS</t>
  </si>
  <si>
    <t>LEGAL SERVICE</t>
  </si>
  <si>
    <t>RENTAL EQUIPMENT</t>
  </si>
  <si>
    <t>ELECTRICTY FOR STREET LIGHTS</t>
  </si>
  <si>
    <t>UNIFORMS</t>
  </si>
  <si>
    <t>UNIFORM</t>
  </si>
  <si>
    <t>WATER &amp; SEWER TOTAL REVENUES</t>
  </si>
  <si>
    <t>WATER &amp; SEWER TOTAL EXPENSES</t>
  </si>
  <si>
    <t>NET SURPLUS / (DEFICIT)</t>
  </si>
  <si>
    <t>WATER &amp; SEWER REVENUE</t>
  </si>
  <si>
    <t>SEWER CLEANING</t>
  </si>
  <si>
    <r>
      <t>PASSED AND APPROVED this 24</t>
    </r>
    <r>
      <rPr>
        <u/>
        <sz val="11"/>
        <color theme="1"/>
        <rFont val="Calibri"/>
        <family val="2"/>
        <scheme val="minor"/>
      </rPr>
      <t xml:space="preserve">th day of </t>
    </r>
    <r>
      <rPr>
        <sz val="11"/>
        <color theme="1"/>
        <rFont val="Calibri"/>
        <family val="2"/>
        <scheme val="minor"/>
      </rPr>
      <t>April, 2023</t>
    </r>
  </si>
  <si>
    <t>Dale Hamm, Mayor</t>
  </si>
  <si>
    <t>24TH</t>
  </si>
  <si>
    <t>DAY OF APRIL, 2023</t>
  </si>
  <si>
    <t>WATER &amp; SEWER MAINT/OPS</t>
  </si>
  <si>
    <t>ARPA GRANT</t>
  </si>
  <si>
    <t xml:space="preserve">CAPITAL IMPROVEMENT </t>
  </si>
  <si>
    <t>MENS CLUB REIMBURSEMENT</t>
  </si>
  <si>
    <t>FY 25</t>
  </si>
  <si>
    <t>PROFESSIONAL SERVICES</t>
  </si>
  <si>
    <t>PUBLISHING</t>
  </si>
  <si>
    <t>MAJOR EQUIPMENT PURCHASE</t>
  </si>
  <si>
    <t>FY25</t>
  </si>
  <si>
    <t>CONTRACT LABOR</t>
  </si>
  <si>
    <t>ENGINEERING SERVICE</t>
  </si>
  <si>
    <t>SPRAY PATCHING</t>
  </si>
  <si>
    <t>LEIN RELEASE</t>
  </si>
  <si>
    <t>MINOR EQUIPMENT PURCHASE</t>
  </si>
  <si>
    <t>PUBLICATION</t>
  </si>
  <si>
    <t>DRAFT</t>
  </si>
  <si>
    <t>2025 BUDGET</t>
  </si>
  <si>
    <t>4% Raise</t>
  </si>
  <si>
    <t>SALE OF EQUIPMENT</t>
  </si>
  <si>
    <t>FY 26</t>
  </si>
  <si>
    <t>FY26</t>
  </si>
  <si>
    <t>123 DOUGLAS (LINING)</t>
  </si>
  <si>
    <t>203 LINCOLN</t>
  </si>
  <si>
    <t>SEAL COAT AGGREGATE</t>
  </si>
  <si>
    <t>HOT/COLD PATCH</t>
  </si>
  <si>
    <t>CA6 AND CONCRETE</t>
  </si>
  <si>
    <t>SEALCOATING KASKASKIA AND JOLIET</t>
  </si>
  <si>
    <t>300 TON</t>
  </si>
  <si>
    <t>BACKHOE AND TRUCK REPAIR</t>
  </si>
  <si>
    <t>SWEEPER REPAIR</t>
  </si>
  <si>
    <t>SIDEWALK REPAIR</t>
  </si>
  <si>
    <t>606 LASALLE</t>
  </si>
  <si>
    <t>409 KASKASKIA</t>
  </si>
  <si>
    <t>101 YATES</t>
  </si>
  <si>
    <t>315 ST CLAIR</t>
  </si>
  <si>
    <t>ADDITIONAL AS NEEDED</t>
  </si>
  <si>
    <t xml:space="preserve">HYDRANT REP </t>
  </si>
  <si>
    <t>120 METERS</t>
  </si>
  <si>
    <t>51-22</t>
  </si>
  <si>
    <t>51-00</t>
  </si>
  <si>
    <t>AGING APPARATUS REQUIRES INCREASED MAINTENANCE</t>
  </si>
  <si>
    <t>311 AND 314 NEW TIRES</t>
  </si>
  <si>
    <t>AIR, HRT, LADDER, PUMP, HOSE TESTING</t>
  </si>
  <si>
    <t>PRO SERV (QUARTERLY ALLOWANCE)</t>
  </si>
  <si>
    <t>COMMUNICATIONS/DISPATCH</t>
  </si>
  <si>
    <t>7000 TC3/MOTOROLA MONTHLY SERVICE FEE (15.00 PER RADIO)</t>
  </si>
  <si>
    <t>SUPPLIES-OFFICE</t>
  </si>
  <si>
    <t>REPORTING SOFTWARE ESO AND PSTRAX</t>
  </si>
  <si>
    <t>TONER FOR PRINTER</t>
  </si>
  <si>
    <t>UPDATE TO OPERATING SYSTEMS</t>
  </si>
  <si>
    <t>PURCHASE LAPTOP/TABLET</t>
  </si>
  <si>
    <t>NOMEX HOODS, STRUCTURAL FF GLOVES, EXTRICATION GLOVES, BOOTS</t>
  </si>
  <si>
    <t>FLASHLIGHTS, BATTERIES, APPLIANCES</t>
  </si>
  <si>
    <t>MAJ EQ PURCHASE</t>
  </si>
  <si>
    <t>AIR PACK: FRAME, CARBON BOTTLE, MASK, VOICE AMP, 2 SETS TURNOUT GEAR</t>
  </si>
  <si>
    <t>REPLACE HELMETS</t>
  </si>
  <si>
    <t>MAINT. SUPPLIES - SALT</t>
  </si>
  <si>
    <t>PONTIAC AND LINCOLN</t>
  </si>
  <si>
    <t>LASALLE AND ST CLAIR</t>
  </si>
  <si>
    <t>REPAIR WATER MAIN BREAKS 300 ST CLAIR</t>
  </si>
  <si>
    <t>NEW COMPUTERS WILL BE NEEDED IN FY27</t>
  </si>
  <si>
    <t>FY 2026</t>
  </si>
  <si>
    <t xml:space="preserve">FY26 BUDGET for  </t>
  </si>
  <si>
    <t>MAJOR EQIPMENT PURCHASE</t>
  </si>
  <si>
    <t>NEW GENERATOR PURCHASE AT BRIARWOOD</t>
  </si>
  <si>
    <t>CURB BOXES/STOPS, CHEMICAL TESTER, CHEMICAL FEEDER, TRASH PUMP</t>
  </si>
  <si>
    <t>DEBT RETIRMENT</t>
  </si>
  <si>
    <t>EPA LOAN PAYMENT</t>
  </si>
  <si>
    <t>133 PONTIAC</t>
  </si>
  <si>
    <t>400 PONTIAC</t>
  </si>
  <si>
    <t>CLEANING OF WATER TOWER</t>
  </si>
  <si>
    <t>2 HYDRANT PURCHAST</t>
  </si>
  <si>
    <t>SEWER LINING?</t>
  </si>
  <si>
    <t>TEXT MY GOV</t>
  </si>
  <si>
    <t>WHEEL TAX TO GEN FUND</t>
  </si>
  <si>
    <t>PULL FROM SAVINGS</t>
  </si>
  <si>
    <t>IMPROVEMENTS - STREETS (ADA/CURBS)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</si>
</sst>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&quot;$&quot;#,##0;[Red]&quot;$&quot;#,##0"/>
    <numFmt numFmtId="167" formatCode="0.0%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Verdana"/>
      <family val="2"/>
    </font>
    <font>
      <sz val="10"/>
      <name val="Verdana"/>
      <family val="2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Verdana"/>
      <family val="2"/>
    </font>
    <font>
      <b/>
      <sz val="10"/>
      <color rgb="FF7030A0"/>
      <name val="Verdana"/>
      <family val="2"/>
    </font>
    <font>
      <sz val="10"/>
      <color rgb="FF7030A0"/>
      <name val="Verdana"/>
      <family val="2"/>
    </font>
    <font>
      <sz val="10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</font>
    <font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color rgb="FF7030A0"/>
      <name val="Calibri"/>
      <family val="2"/>
      <scheme val="minor"/>
    </font>
    <font>
      <sz val="11"/>
      <color rgb="FF7030A0"/>
      <name val="Verdana"/>
      <family val="2"/>
    </font>
    <font>
      <b/>
      <sz val="12"/>
      <color rgb="FF7030A0"/>
      <name val="Verdana"/>
      <family val="2"/>
    </font>
    <font>
      <b/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</cellStyleXfs>
  <cellXfs count="220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3" fillId="0" borderId="0" xfId="0" applyFont="1"/>
    <xf numFmtId="164" fontId="5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65" fontId="0" fillId="0" borderId="0" xfId="0" applyNumberFormat="1"/>
    <xf numFmtId="165" fontId="4" fillId="0" borderId="0" xfId="0" applyNumberFormat="1" applyFont="1" applyAlignment="1">
      <alignment horizontal="right"/>
    </xf>
    <xf numFmtId="165" fontId="2" fillId="0" borderId="0" xfId="0" applyNumberFormat="1" applyFont="1"/>
    <xf numFmtId="165" fontId="7" fillId="0" borderId="0" xfId="1" applyNumberFormat="1" applyFont="1" applyAlignment="1" applyProtection="1"/>
    <xf numFmtId="4" fontId="0" fillId="0" borderId="0" xfId="0" applyNumberFormat="1"/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1" fillId="0" borderId="0" xfId="0" applyNumberFormat="1" applyFont="1"/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/>
    <xf numFmtId="166" fontId="0" fillId="0" borderId="0" xfId="0" applyNumberFormat="1"/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right"/>
    </xf>
    <xf numFmtId="165" fontId="11" fillId="0" borderId="2" xfId="0" applyNumberFormat="1" applyFont="1" applyBorder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167" fontId="11" fillId="0" borderId="2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2" fillId="0" borderId="2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167" fontId="11" fillId="0" borderId="2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9" fontId="1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49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2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164" fontId="11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1" applyFont="1" applyAlignment="1" applyProtection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165" fontId="0" fillId="0" borderId="1" xfId="0" applyNumberFormat="1" applyBorder="1" applyAlignment="1">
      <alignment horizontal="right"/>
    </xf>
    <xf numFmtId="165" fontId="12" fillId="0" borderId="0" xfId="0" applyNumberFormat="1" applyFont="1" applyAlignment="1">
      <alignment horizontal="right"/>
    </xf>
    <xf numFmtId="165" fontId="12" fillId="0" borderId="2" xfId="0" applyNumberFormat="1" applyFont="1" applyBorder="1" applyAlignment="1">
      <alignment horizontal="right"/>
    </xf>
    <xf numFmtId="165" fontId="15" fillId="0" borderId="0" xfId="0" applyNumberFormat="1" applyFont="1" applyAlignment="1">
      <alignment horizontal="right"/>
    </xf>
    <xf numFmtId="165" fontId="0" fillId="2" borderId="0" xfId="0" applyNumberFormat="1" applyFill="1"/>
    <xf numFmtId="0" fontId="0" fillId="0" borderId="2" xfId="0" applyBorder="1" applyAlignment="1">
      <alignment horizontal="center"/>
    </xf>
    <xf numFmtId="165" fontId="3" fillId="0" borderId="0" xfId="0" applyNumberFormat="1" applyFont="1"/>
    <xf numFmtId="165" fontId="0" fillId="0" borderId="1" xfId="0" applyNumberFormat="1" applyBorder="1"/>
    <xf numFmtId="10" fontId="15" fillId="0" borderId="0" xfId="0" applyNumberFormat="1" applyFont="1" applyAlignment="1">
      <alignment horizontal="center"/>
    </xf>
    <xf numFmtId="165" fontId="14" fillId="0" borderId="0" xfId="0" applyNumberFormat="1" applyFont="1"/>
    <xf numFmtId="0" fontId="9" fillId="0" borderId="0" xfId="0" applyFont="1" applyAlignment="1">
      <alignment horizontal="right"/>
    </xf>
    <xf numFmtId="0" fontId="0" fillId="0" borderId="2" xfId="0" applyBorder="1"/>
    <xf numFmtId="6" fontId="11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6" fontId="12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164" fontId="3" fillId="0" borderId="0" xfId="0" applyNumberFormat="1" applyFont="1"/>
    <xf numFmtId="0" fontId="4" fillId="0" borderId="0" xfId="0" applyFont="1" applyAlignment="1">
      <alignment horizontal="center"/>
    </xf>
    <xf numFmtId="3" fontId="0" fillId="0" borderId="0" xfId="0" applyNumberFormat="1"/>
    <xf numFmtId="3" fontId="5" fillId="0" borderId="0" xfId="0" applyNumberFormat="1" applyFont="1"/>
    <xf numFmtId="165" fontId="11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9" fillId="0" borderId="0" xfId="0" applyFont="1"/>
    <xf numFmtId="10" fontId="20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right"/>
    </xf>
    <xf numFmtId="0" fontId="22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left" vertical="center"/>
    </xf>
    <xf numFmtId="3" fontId="24" fillId="0" borderId="0" xfId="0" applyNumberFormat="1" applyFont="1"/>
    <xf numFmtId="4" fontId="24" fillId="0" borderId="0" xfId="0" applyNumberFormat="1" applyFont="1"/>
    <xf numFmtId="0" fontId="25" fillId="0" borderId="0" xfId="0" applyFont="1"/>
    <xf numFmtId="0" fontId="24" fillId="0" borderId="0" xfId="0" applyFont="1" applyAlignment="1">
      <alignment horizontal="left" vertical="center"/>
    </xf>
    <xf numFmtId="0" fontId="25" fillId="0" borderId="5" xfId="0" applyFont="1" applyBorder="1" applyAlignment="1">
      <alignment horizontal="center"/>
    </xf>
    <xf numFmtId="0" fontId="24" fillId="0" borderId="5" xfId="0" applyFont="1" applyBorder="1"/>
    <xf numFmtId="3" fontId="24" fillId="0" borderId="5" xfId="0" applyNumberFormat="1" applyFont="1" applyBorder="1"/>
    <xf numFmtId="4" fontId="24" fillId="0" borderId="5" xfId="0" applyNumberFormat="1" applyFont="1" applyBorder="1"/>
    <xf numFmtId="3" fontId="24" fillId="0" borderId="0" xfId="0" applyNumberFormat="1" applyFont="1" applyAlignment="1">
      <alignment horizontal="center"/>
    </xf>
    <xf numFmtId="0" fontId="25" fillId="0" borderId="5" xfId="0" applyFont="1" applyBorder="1" applyAlignment="1">
      <alignment horizontal="left" vertical="center"/>
    </xf>
    <xf numFmtId="3" fontId="24" fillId="0" borderId="0" xfId="0" applyNumberFormat="1" applyFont="1" applyAlignment="1">
      <alignment horizontal="left"/>
    </xf>
    <xf numFmtId="0" fontId="24" fillId="0" borderId="0" xfId="0" applyFont="1" applyAlignment="1">
      <alignment horizontal="right"/>
    </xf>
    <xf numFmtId="0" fontId="26" fillId="0" borderId="0" xfId="0" applyFont="1"/>
    <xf numFmtId="0" fontId="24" fillId="0" borderId="1" xfId="0" applyFont="1" applyBorder="1"/>
    <xf numFmtId="3" fontId="24" fillId="0" borderId="1" xfId="0" applyNumberFormat="1" applyFont="1" applyBorder="1"/>
    <xf numFmtId="4" fontId="24" fillId="0" borderId="1" xfId="0" applyNumberFormat="1" applyFont="1" applyBorder="1"/>
    <xf numFmtId="165" fontId="14" fillId="3" borderId="0" xfId="0" applyNumberFormat="1" applyFont="1" applyFill="1" applyAlignment="1">
      <alignment horizontal="center"/>
    </xf>
    <xf numFmtId="3" fontId="0" fillId="3" borderId="0" xfId="0" applyNumberFormat="1" applyFill="1" applyAlignment="1">
      <alignment horizontal="center"/>
    </xf>
    <xf numFmtId="165" fontId="0" fillId="3" borderId="0" xfId="0" applyNumberFormat="1" applyFill="1"/>
    <xf numFmtId="165" fontId="18" fillId="3" borderId="0" xfId="0" applyNumberFormat="1" applyFont="1" applyFill="1"/>
    <xf numFmtId="44" fontId="0" fillId="0" borderId="0" xfId="0" applyNumberFormat="1"/>
    <xf numFmtId="165" fontId="4" fillId="0" borderId="0" xfId="2" applyNumberFormat="1" applyFont="1"/>
    <xf numFmtId="0" fontId="14" fillId="0" borderId="0" xfId="0" applyFont="1"/>
    <xf numFmtId="165" fontId="28" fillId="3" borderId="0" xfId="0" applyNumberFormat="1" applyFont="1" applyFill="1" applyAlignment="1">
      <alignment horizontal="center"/>
    </xf>
    <xf numFmtId="0" fontId="16" fillId="0" borderId="0" xfId="0" applyFont="1" applyAlignment="1">
      <alignment horizontal="left"/>
    </xf>
    <xf numFmtId="0" fontId="0" fillId="0" borderId="6" xfId="0" applyBorder="1"/>
    <xf numFmtId="165" fontId="12" fillId="0" borderId="6" xfId="0" applyNumberFormat="1" applyFont="1" applyBorder="1" applyAlignment="1">
      <alignment horizontal="center"/>
    </xf>
    <xf numFmtId="6" fontId="12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2" fillId="0" borderId="7" xfId="0" applyNumberFormat="1" applyFont="1" applyBorder="1" applyAlignment="1">
      <alignment horizontal="center"/>
    </xf>
    <xf numFmtId="6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/>
    <xf numFmtId="0" fontId="13" fillId="0" borderId="6" xfId="0" applyFont="1" applyBorder="1" applyAlignment="1">
      <alignment horizontal="center"/>
    </xf>
    <xf numFmtId="165" fontId="15" fillId="0" borderId="6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165" fontId="11" fillId="0" borderId="6" xfId="0" applyNumberFormat="1" applyFont="1" applyBorder="1" applyAlignment="1">
      <alignment horizontal="center"/>
    </xf>
    <xf numFmtId="165" fontId="11" fillId="0" borderId="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64" fontId="14" fillId="0" borderId="0" xfId="0" applyNumberFormat="1" applyFont="1"/>
    <xf numFmtId="166" fontId="9" fillId="0" borderId="0" xfId="0" applyNumberFormat="1" applyFont="1"/>
    <xf numFmtId="0" fontId="1" fillId="4" borderId="0" xfId="0" applyFont="1" applyFill="1" applyAlignment="1">
      <alignment horizontal="left"/>
    </xf>
    <xf numFmtId="49" fontId="12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14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29" fillId="0" borderId="0" xfId="0" applyNumberFormat="1" applyFont="1" applyAlignment="1">
      <alignment horizontal="right"/>
    </xf>
    <xf numFmtId="0" fontId="21" fillId="0" borderId="0" xfId="0" applyFont="1" applyAlignment="1">
      <alignment horizontal="left"/>
    </xf>
    <xf numFmtId="165" fontId="31" fillId="0" borderId="0" xfId="0" applyNumberFormat="1" applyFont="1"/>
    <xf numFmtId="0" fontId="21" fillId="0" borderId="0" xfId="0" applyFont="1" applyAlignment="1">
      <alignment horizontal="center"/>
    </xf>
    <xf numFmtId="165" fontId="21" fillId="0" borderId="6" xfId="0" applyNumberFormat="1" applyFont="1" applyBorder="1" applyAlignment="1">
      <alignment horizontal="center"/>
    </xf>
    <xf numFmtId="165" fontId="21" fillId="0" borderId="2" xfId="0" applyNumberFormat="1" applyFont="1" applyBorder="1" applyAlignment="1">
      <alignment horizontal="center"/>
    </xf>
    <xf numFmtId="165" fontId="21" fillId="0" borderId="0" xfId="0" applyNumberFormat="1" applyFont="1" applyAlignment="1">
      <alignment horizontal="center"/>
    </xf>
    <xf numFmtId="0" fontId="32" fillId="0" borderId="0" xfId="0" applyFont="1" applyAlignment="1">
      <alignment horizontal="left"/>
    </xf>
    <xf numFmtId="165" fontId="9" fillId="0" borderId="0" xfId="0" applyNumberFormat="1" applyFont="1" applyAlignment="1">
      <alignment horizontal="center"/>
    </xf>
    <xf numFmtId="165" fontId="9" fillId="0" borderId="0" xfId="0" applyNumberFormat="1" applyFont="1"/>
    <xf numFmtId="0" fontId="9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4" fontId="9" fillId="0" borderId="0" xfId="0" applyNumberFormat="1" applyFont="1"/>
    <xf numFmtId="3" fontId="9" fillId="0" borderId="0" xfId="0" applyNumberFormat="1" applyFont="1"/>
    <xf numFmtId="165" fontId="9" fillId="3" borderId="0" xfId="0" applyNumberFormat="1" applyFont="1" applyFill="1"/>
    <xf numFmtId="49" fontId="34" fillId="0" borderId="0" xfId="0" applyNumberFormat="1" applyFont="1" applyAlignment="1">
      <alignment horizontal="right"/>
    </xf>
    <xf numFmtId="0" fontId="35" fillId="0" borderId="0" xfId="0" applyFont="1"/>
    <xf numFmtId="49" fontId="37" fillId="0" borderId="0" xfId="0" applyNumberFormat="1" applyFont="1" applyAlignment="1">
      <alignment horizontal="right"/>
    </xf>
    <xf numFmtId="0" fontId="35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39" fillId="0" borderId="0" xfId="1" applyFont="1" applyAlignment="1" applyProtection="1">
      <alignment horizontal="left"/>
    </xf>
    <xf numFmtId="4" fontId="40" fillId="0" borderId="0" xfId="0" applyNumberFormat="1" applyFont="1"/>
    <xf numFmtId="165" fontId="40" fillId="0" borderId="0" xfId="0" applyNumberFormat="1" applyFont="1"/>
    <xf numFmtId="3" fontId="40" fillId="0" borderId="0" xfId="0" applyNumberFormat="1" applyFont="1"/>
    <xf numFmtId="0" fontId="40" fillId="0" borderId="0" xfId="0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12" fillId="0" borderId="5" xfId="0" applyFont="1" applyBorder="1" applyAlignment="1">
      <alignment horizontal="right"/>
    </xf>
    <xf numFmtId="0" fontId="21" fillId="0" borderId="5" xfId="0" applyFont="1" applyBorder="1" applyAlignment="1">
      <alignment horizontal="left"/>
    </xf>
    <xf numFmtId="165" fontId="21" fillId="0" borderId="5" xfId="0" applyNumberFormat="1" applyFont="1" applyBorder="1" applyAlignment="1">
      <alignment horizontal="right"/>
    </xf>
    <xf numFmtId="165" fontId="35" fillId="0" borderId="0" xfId="0" applyNumberFormat="1" applyFont="1" applyAlignment="1">
      <alignment horizontal="left"/>
    </xf>
    <xf numFmtId="165" fontId="35" fillId="0" borderId="0" xfId="0" applyNumberFormat="1" applyFont="1" applyAlignment="1">
      <alignment horizontal="center"/>
    </xf>
    <xf numFmtId="165" fontId="35" fillId="0" borderId="0" xfId="0" applyNumberFormat="1" applyFont="1" applyAlignment="1">
      <alignment horizontal="right"/>
    </xf>
    <xf numFmtId="0" fontId="0" fillId="0" borderId="5" xfId="0" applyBorder="1" applyAlignment="1">
      <alignment horizontal="right"/>
    </xf>
    <xf numFmtId="0" fontId="8" fillId="0" borderId="5" xfId="0" applyFont="1" applyBorder="1" applyAlignment="1">
      <alignment horizontal="left"/>
    </xf>
    <xf numFmtId="0" fontId="0" fillId="0" borderId="5" xfId="0" applyBorder="1"/>
    <xf numFmtId="165" fontId="0" fillId="0" borderId="5" xfId="0" applyNumberFormat="1" applyBorder="1"/>
    <xf numFmtId="1" fontId="1" fillId="3" borderId="5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4" fontId="3" fillId="0" borderId="5" xfId="0" applyNumberFormat="1" applyFont="1" applyBorder="1"/>
    <xf numFmtId="0" fontId="11" fillId="0" borderId="5" xfId="0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165" fontId="11" fillId="0" borderId="5" xfId="0" applyNumberFormat="1" applyFont="1" applyBorder="1" applyAlignment="1">
      <alignment horizontal="center"/>
    </xf>
    <xf numFmtId="165" fontId="11" fillId="0" borderId="5" xfId="0" applyNumberFormat="1" applyFont="1" applyBorder="1" applyAlignment="1">
      <alignment horizontal="right"/>
    </xf>
    <xf numFmtId="0" fontId="35" fillId="0" borderId="0" xfId="0" applyFont="1" applyAlignment="1">
      <alignment horizontal="center"/>
    </xf>
    <xf numFmtId="165" fontId="35" fillId="0" borderId="6" xfId="0" applyNumberFormat="1" applyFont="1" applyBorder="1" applyAlignment="1">
      <alignment horizontal="center"/>
    </xf>
    <xf numFmtId="165" fontId="35" fillId="0" borderId="2" xfId="0" applyNumberFormat="1" applyFont="1" applyBorder="1" applyAlignment="1">
      <alignment horizontal="center"/>
    </xf>
    <xf numFmtId="166" fontId="40" fillId="0" borderId="8" xfId="0" applyNumberFormat="1" applyFont="1" applyBorder="1"/>
    <xf numFmtId="166" fontId="40" fillId="0" borderId="0" xfId="0" applyNumberFormat="1" applyFont="1"/>
    <xf numFmtId="165" fontId="20" fillId="0" borderId="2" xfId="0" applyNumberFormat="1" applyFont="1" applyBorder="1" applyAlignment="1">
      <alignment horizontal="center"/>
    </xf>
    <xf numFmtId="0" fontId="41" fillId="0" borderId="0" xfId="0" applyFont="1" applyAlignment="1">
      <alignment horizontal="left"/>
    </xf>
    <xf numFmtId="3" fontId="42" fillId="0" borderId="0" xfId="0" applyNumberFormat="1" applyFont="1"/>
    <xf numFmtId="44" fontId="42" fillId="0" borderId="0" xfId="2" applyFont="1"/>
    <xf numFmtId="0" fontId="35" fillId="0" borderId="0" xfId="0" applyFont="1" applyAlignment="1">
      <alignment horizontal="left"/>
    </xf>
    <xf numFmtId="0" fontId="40" fillId="0" borderId="0" xfId="0" applyFont="1"/>
    <xf numFmtId="0" fontId="43" fillId="0" borderId="0" xfId="0" applyFont="1" applyAlignment="1">
      <alignment horizontal="center"/>
    </xf>
    <xf numFmtId="0" fontId="43" fillId="0" borderId="6" xfId="0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44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165" fontId="44" fillId="0" borderId="0" xfId="0" applyNumberFormat="1" applyFont="1" applyAlignment="1">
      <alignment horizontal="center"/>
    </xf>
    <xf numFmtId="165" fontId="44" fillId="0" borderId="0" xfId="0" applyNumberFormat="1" applyFont="1" applyAlignment="1">
      <alignment horizontal="right"/>
    </xf>
    <xf numFmtId="0" fontId="34" fillId="0" borderId="0" xfId="0" applyFont="1" applyAlignment="1">
      <alignment horizontal="center"/>
    </xf>
    <xf numFmtId="164" fontId="0" fillId="0" borderId="4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0" xfId="0" quotePrefix="1" applyNumberFormat="1"/>
    <xf numFmtId="164" fontId="1" fillId="0" borderId="0" xfId="0" applyNumberFormat="1" applyFont="1"/>
    <xf numFmtId="164" fontId="40" fillId="0" borderId="0" xfId="0" applyNumberFormat="1" applyFont="1"/>
    <xf numFmtId="164" fontId="36" fillId="0" borderId="0" xfId="0" applyNumberFormat="1" applyFont="1"/>
    <xf numFmtId="6" fontId="45" fillId="0" borderId="2" xfId="0" applyNumberFormat="1" applyFont="1" applyBorder="1" applyAlignment="1">
      <alignment horizontal="center"/>
    </xf>
    <xf numFmtId="165" fontId="21" fillId="0" borderId="0" xfId="0" applyNumberFormat="1" applyFont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601"/>
  <sheetViews>
    <sheetView topLeftCell="A30" zoomScaleNormal="100" zoomScaleSheetLayoutView="85" workbookViewId="0">
      <selection activeCell="B482" sqref="B482:I564"/>
    </sheetView>
  </sheetViews>
  <sheetFormatPr defaultRowHeight="14.4" x14ac:dyDescent="0.3"/>
  <cols>
    <col min="1" max="1" width="7.5546875" customWidth="1"/>
    <col min="2" max="2" width="9.88671875" style="3" customWidth="1"/>
    <col min="3" max="3" width="43.44140625" style="10" bestFit="1" customWidth="1"/>
    <col min="4" max="4" width="23" style="9" hidden="1" customWidth="1"/>
    <col min="5" max="5" width="19" style="9" hidden="1" customWidth="1"/>
    <col min="6" max="6" width="15.6640625" style="2" bestFit="1" customWidth="1"/>
    <col min="7" max="8" width="17" style="2" bestFit="1" customWidth="1"/>
    <col min="9" max="9" width="16.5546875" style="2" bestFit="1" customWidth="1"/>
    <col min="10" max="10" width="15.33203125" style="11" customWidth="1"/>
    <col min="11" max="11" width="16.33203125" style="143" customWidth="1"/>
    <col min="12" max="12" width="9.109375" style="1"/>
    <col min="13" max="13" width="12.6640625" bestFit="1" customWidth="1"/>
    <col min="14" max="14" width="25.77734375" bestFit="1" customWidth="1"/>
    <col min="15" max="15" width="11.109375" style="1" bestFit="1" customWidth="1"/>
  </cols>
  <sheetData>
    <row r="3" spans="1:12" ht="15.6" x14ac:dyDescent="0.3">
      <c r="B3"/>
      <c r="C3" s="94" t="s">
        <v>256</v>
      </c>
      <c r="D3"/>
      <c r="E3" s="93"/>
      <c r="F3"/>
      <c r="G3"/>
      <c r="H3"/>
      <c r="I3"/>
      <c r="J3" s="15"/>
    </row>
    <row r="4" spans="1:12" x14ac:dyDescent="0.3">
      <c r="B4"/>
      <c r="C4" s="43" t="s">
        <v>407</v>
      </c>
      <c r="D4"/>
      <c r="E4"/>
      <c r="F4"/>
      <c r="G4"/>
      <c r="H4"/>
      <c r="I4"/>
      <c r="J4" s="15"/>
    </row>
    <row r="5" spans="1:12" ht="18" x14ac:dyDescent="0.35">
      <c r="B5" s="7" t="s">
        <v>257</v>
      </c>
      <c r="C5" s="43" t="s">
        <v>258</v>
      </c>
      <c r="D5" s="7"/>
      <c r="E5" s="7"/>
      <c r="F5"/>
      <c r="G5"/>
      <c r="H5"/>
      <c r="I5"/>
      <c r="J5" s="15"/>
    </row>
    <row r="6" spans="1:12" ht="18" x14ac:dyDescent="0.35">
      <c r="B6"/>
      <c r="C6" s="95" t="s">
        <v>408</v>
      </c>
      <c r="D6"/>
      <c r="E6" s="7"/>
      <c r="F6"/>
      <c r="G6"/>
      <c r="H6"/>
      <c r="I6"/>
      <c r="J6" s="15"/>
    </row>
    <row r="7" spans="1:12" ht="18" x14ac:dyDescent="0.35">
      <c r="B7"/>
      <c r="C7" s="95" t="s">
        <v>259</v>
      </c>
      <c r="D7"/>
      <c r="E7" s="7"/>
      <c r="F7"/>
      <c r="G7"/>
      <c r="H7"/>
      <c r="I7"/>
      <c r="J7" s="15"/>
    </row>
    <row r="8" spans="1:12" x14ac:dyDescent="0.3">
      <c r="B8"/>
      <c r="C8"/>
      <c r="D8"/>
      <c r="E8"/>
      <c r="F8"/>
      <c r="G8"/>
      <c r="H8"/>
      <c r="I8"/>
      <c r="J8" s="15"/>
    </row>
    <row r="9" spans="1:12" x14ac:dyDescent="0.3">
      <c r="B9" s="10" t="s">
        <v>255</v>
      </c>
      <c r="D9" s="10"/>
      <c r="E9" s="10"/>
      <c r="F9"/>
      <c r="G9"/>
      <c r="H9"/>
      <c r="I9"/>
      <c r="J9" s="15"/>
    </row>
    <row r="10" spans="1:12" x14ac:dyDescent="0.3">
      <c r="B10" s="10" t="s">
        <v>260</v>
      </c>
      <c r="D10" s="10"/>
      <c r="E10" s="10"/>
      <c r="F10"/>
      <c r="G10"/>
      <c r="H10"/>
      <c r="I10"/>
      <c r="J10" s="15"/>
    </row>
    <row r="11" spans="1:12" x14ac:dyDescent="0.3">
      <c r="B11" s="10" t="s">
        <v>261</v>
      </c>
      <c r="D11" s="10"/>
      <c r="E11" s="10"/>
      <c r="F11"/>
      <c r="G11"/>
      <c r="H11"/>
      <c r="I11"/>
      <c r="J11" s="15"/>
    </row>
    <row r="12" spans="1:12" x14ac:dyDescent="0.3">
      <c r="B12"/>
      <c r="C12"/>
      <c r="D12"/>
      <c r="E12"/>
      <c r="F12"/>
      <c r="G12"/>
      <c r="H12"/>
      <c r="I12"/>
      <c r="J12" s="15"/>
    </row>
    <row r="13" spans="1:12" ht="25.8" x14ac:dyDescent="0.5">
      <c r="B13" s="33" t="s">
        <v>361</v>
      </c>
      <c r="C13" s="83" t="s">
        <v>366</v>
      </c>
      <c r="D13" s="22" t="s">
        <v>103</v>
      </c>
      <c r="E13" s="22"/>
      <c r="F13" s="22" t="s">
        <v>103</v>
      </c>
      <c r="G13" s="22"/>
      <c r="H13" s="21"/>
      <c r="I13" s="21"/>
    </row>
    <row r="14" spans="1:12" ht="25.8" x14ac:dyDescent="0.5">
      <c r="B14" s="33"/>
      <c r="C14" s="50"/>
      <c r="D14" s="12"/>
      <c r="E14" s="22"/>
      <c r="F14" s="8"/>
      <c r="G14" s="8"/>
      <c r="H14" s="8"/>
      <c r="I14" s="8"/>
    </row>
    <row r="15" spans="1:12" ht="16.2" x14ac:dyDescent="0.3">
      <c r="A15" s="24"/>
      <c r="B15" s="35"/>
      <c r="C15" s="53"/>
      <c r="D15" s="26"/>
      <c r="E15" s="69"/>
      <c r="F15" s="69"/>
      <c r="G15" s="69"/>
      <c r="H15" s="69"/>
      <c r="I15" s="69"/>
      <c r="J15" s="1"/>
      <c r="K15" s="144"/>
      <c r="L15"/>
    </row>
    <row r="16" spans="1:12" ht="20.100000000000001" customHeight="1" x14ac:dyDescent="0.3">
      <c r="A16" s="24"/>
      <c r="B16" s="36"/>
      <c r="C16" s="54" t="s">
        <v>362</v>
      </c>
      <c r="D16" s="28" t="s">
        <v>144</v>
      </c>
      <c r="E16" s="28" t="s">
        <v>145</v>
      </c>
      <c r="F16" s="28" t="s">
        <v>282</v>
      </c>
      <c r="G16" s="28" t="s">
        <v>283</v>
      </c>
      <c r="H16" s="28" t="s">
        <v>350</v>
      </c>
      <c r="I16" s="28" t="s">
        <v>365</v>
      </c>
      <c r="J16" s="1"/>
      <c r="K16" s="144"/>
      <c r="L16"/>
    </row>
    <row r="17" spans="1:12" ht="20.100000000000001" customHeight="1" x14ac:dyDescent="0.3">
      <c r="A17" s="24"/>
      <c r="B17" s="36"/>
      <c r="C17" s="54"/>
      <c r="D17" s="28"/>
      <c r="E17" s="28"/>
      <c r="F17" s="28" t="s">
        <v>189</v>
      </c>
      <c r="G17" s="28" t="s">
        <v>189</v>
      </c>
      <c r="H17" s="28" t="s">
        <v>189</v>
      </c>
      <c r="I17" s="28" t="s">
        <v>189</v>
      </c>
      <c r="J17" s="1"/>
      <c r="K17" s="144"/>
      <c r="L17"/>
    </row>
    <row r="18" spans="1:12" ht="20.100000000000001" customHeight="1" x14ac:dyDescent="0.3">
      <c r="A18" s="24"/>
      <c r="B18" s="27"/>
      <c r="C18" s="55" t="s">
        <v>110</v>
      </c>
      <c r="D18" s="28">
        <v>916705</v>
      </c>
      <c r="E18" s="28">
        <v>1005761</v>
      </c>
      <c r="F18" s="28">
        <f>F89</f>
        <v>1050918.77</v>
      </c>
      <c r="G18" s="28">
        <f>G89</f>
        <v>1165900.98</v>
      </c>
      <c r="H18" s="28">
        <v>1182794</v>
      </c>
      <c r="I18" s="28">
        <f>SUM(I89)</f>
        <v>1246710.05</v>
      </c>
      <c r="J18" s="1"/>
      <c r="K18" s="144"/>
      <c r="L18"/>
    </row>
    <row r="19" spans="1:12" ht="20.100000000000001" customHeight="1" x14ac:dyDescent="0.3">
      <c r="A19" s="24"/>
      <c r="B19" s="36"/>
      <c r="C19" s="54"/>
      <c r="D19" s="28"/>
      <c r="E19" s="28"/>
      <c r="F19" s="28"/>
      <c r="G19" s="28"/>
      <c r="H19" s="28"/>
      <c r="I19" s="28"/>
      <c r="J19" s="1"/>
      <c r="K19" s="144"/>
      <c r="L19"/>
    </row>
    <row r="20" spans="1:12" ht="20.100000000000001" customHeight="1" x14ac:dyDescent="0.3">
      <c r="A20" s="24"/>
      <c r="B20" s="36"/>
      <c r="C20" s="54" t="s">
        <v>146</v>
      </c>
      <c r="D20" s="28"/>
      <c r="E20" s="28"/>
      <c r="F20" s="28"/>
      <c r="G20" s="28"/>
      <c r="H20" s="28"/>
      <c r="I20" s="28"/>
      <c r="J20" s="1"/>
      <c r="K20" s="144"/>
      <c r="L20"/>
    </row>
    <row r="21" spans="1:12" ht="20.100000000000001" customHeight="1" x14ac:dyDescent="0.3">
      <c r="A21" s="25"/>
      <c r="B21" s="35"/>
      <c r="C21" s="53"/>
      <c r="D21" s="26"/>
      <c r="E21" s="26"/>
      <c r="F21" s="26"/>
      <c r="G21" s="26"/>
      <c r="H21" s="26"/>
      <c r="I21" s="26"/>
      <c r="J21" s="1"/>
      <c r="K21" s="144"/>
      <c r="L21"/>
    </row>
    <row r="22" spans="1:12" ht="20.100000000000001" customHeight="1" x14ac:dyDescent="0.3">
      <c r="A22" s="29"/>
      <c r="B22" s="37"/>
      <c r="C22" s="53" t="s">
        <v>147</v>
      </c>
      <c r="D22" s="66">
        <f>D136</f>
        <v>135334.05000000002</v>
      </c>
      <c r="E22" s="66">
        <v>154813.66999999998</v>
      </c>
      <c r="F22" s="66">
        <v>639664</v>
      </c>
      <c r="G22" s="66">
        <f>G136</f>
        <v>810775.98</v>
      </c>
      <c r="H22" s="66">
        <f>SUM(H136)</f>
        <v>655157</v>
      </c>
      <c r="I22" s="66">
        <f>SUM(I136)</f>
        <v>814467</v>
      </c>
      <c r="J22" s="118"/>
      <c r="K22" s="144"/>
      <c r="L22"/>
    </row>
    <row r="23" spans="1:12" ht="20.100000000000001" customHeight="1" x14ac:dyDescent="0.3">
      <c r="A23" s="29"/>
      <c r="B23" s="37"/>
      <c r="C23" s="53" t="s">
        <v>114</v>
      </c>
      <c r="D23" s="66">
        <v>0</v>
      </c>
      <c r="E23" s="66">
        <v>0</v>
      </c>
      <c r="F23" s="66">
        <v>4761.0200000000004</v>
      </c>
      <c r="G23" s="66">
        <f>G149</f>
        <v>5000</v>
      </c>
      <c r="H23" s="66">
        <f>H149</f>
        <v>1000</v>
      </c>
      <c r="I23" s="66">
        <f>I149</f>
        <v>500</v>
      </c>
      <c r="J23" s="118"/>
      <c r="K23" s="144"/>
      <c r="L23"/>
    </row>
    <row r="24" spans="1:12" ht="20.100000000000001" customHeight="1" x14ac:dyDescent="0.3">
      <c r="A24" s="29"/>
      <c r="B24" s="37"/>
      <c r="C24" s="53" t="s">
        <v>148</v>
      </c>
      <c r="D24" s="66">
        <v>441992</v>
      </c>
      <c r="E24" s="66">
        <v>462221</v>
      </c>
      <c r="F24" s="66">
        <v>122672.93</v>
      </c>
      <c r="G24" s="66">
        <f>G184</f>
        <v>130656</v>
      </c>
      <c r="H24" s="66">
        <f>SUM(H184)</f>
        <v>185000</v>
      </c>
      <c r="I24" s="66">
        <f>SUM(I184)</f>
        <v>134060</v>
      </c>
      <c r="J24" s="118"/>
      <c r="K24" s="144"/>
      <c r="L24"/>
    </row>
    <row r="25" spans="1:12" ht="20.100000000000001" customHeight="1" x14ac:dyDescent="0.3">
      <c r="A25" s="29"/>
      <c r="B25" s="37"/>
      <c r="C25" s="53" t="s">
        <v>129</v>
      </c>
      <c r="D25" s="66">
        <v>98619</v>
      </c>
      <c r="E25" s="66">
        <v>83800</v>
      </c>
      <c r="F25" s="66">
        <v>95235.53</v>
      </c>
      <c r="G25" s="66">
        <f>G214</f>
        <v>167037</v>
      </c>
      <c r="H25" s="66">
        <f>SUM(H214)</f>
        <v>183037</v>
      </c>
      <c r="I25" s="66">
        <f>SUM(I214)</f>
        <v>185037</v>
      </c>
      <c r="J25" s="118"/>
      <c r="K25" s="145"/>
      <c r="L25"/>
    </row>
    <row r="26" spans="1:12" ht="20.100000000000001" customHeight="1" x14ac:dyDescent="0.3">
      <c r="A26" s="29"/>
      <c r="B26" s="37"/>
      <c r="C26" s="53" t="s">
        <v>128</v>
      </c>
      <c r="D26" s="66">
        <v>226650</v>
      </c>
      <c r="E26" s="66">
        <v>201249</v>
      </c>
      <c r="F26" s="66">
        <v>81257.95</v>
      </c>
      <c r="G26" s="66">
        <f>G275</f>
        <v>55150</v>
      </c>
      <c r="H26" s="66">
        <f>SUM(H275)</f>
        <v>112650</v>
      </c>
      <c r="I26" s="66">
        <f>SUM(I275)</f>
        <v>109500</v>
      </c>
      <c r="J26" s="118"/>
      <c r="K26" s="144"/>
      <c r="L26"/>
    </row>
    <row r="27" spans="1:12" ht="20.100000000000001" customHeight="1" x14ac:dyDescent="0.3">
      <c r="A27" s="29"/>
      <c r="B27" s="37"/>
      <c r="C27" s="53" t="s">
        <v>149</v>
      </c>
      <c r="D27" s="66">
        <v>35610</v>
      </c>
      <c r="E27" s="66">
        <v>33312</v>
      </c>
      <c r="F27" s="66">
        <v>32359.07</v>
      </c>
      <c r="G27" s="66">
        <f>G314</f>
        <v>43700</v>
      </c>
      <c r="H27" s="66">
        <v>70301</v>
      </c>
      <c r="I27" s="66">
        <f>SUM(I314)</f>
        <v>30500</v>
      </c>
      <c r="J27" s="118"/>
      <c r="K27" s="144"/>
      <c r="L27"/>
    </row>
    <row r="28" spans="1:12" ht="20.100000000000001" customHeight="1" x14ac:dyDescent="0.3">
      <c r="A28" s="29"/>
      <c r="B28" s="37"/>
      <c r="C28" s="53" t="s">
        <v>130</v>
      </c>
      <c r="D28" s="66">
        <v>10550</v>
      </c>
      <c r="E28" s="66">
        <v>8800</v>
      </c>
      <c r="F28" s="66">
        <v>12949.97</v>
      </c>
      <c r="G28" s="66">
        <f>G352</f>
        <v>8600</v>
      </c>
      <c r="H28" s="66">
        <f>H352</f>
        <v>14500</v>
      </c>
      <c r="I28" s="66">
        <f>I352</f>
        <v>11500</v>
      </c>
      <c r="J28" s="118"/>
      <c r="K28" s="144"/>
      <c r="L28"/>
    </row>
    <row r="29" spans="1:12" ht="20.100000000000001" customHeight="1" x14ac:dyDescent="0.3">
      <c r="A29" s="29"/>
      <c r="B29" s="37"/>
      <c r="C29" s="53"/>
      <c r="D29" s="66"/>
      <c r="E29" s="66"/>
      <c r="F29" s="66"/>
      <c r="G29" s="66"/>
      <c r="H29" s="66"/>
      <c r="I29" s="66"/>
      <c r="J29" s="1"/>
      <c r="K29" s="144"/>
      <c r="L29"/>
    </row>
    <row r="30" spans="1:12" ht="20.100000000000001" customHeight="1" x14ac:dyDescent="0.3">
      <c r="A30" s="30"/>
      <c r="B30" s="38"/>
      <c r="C30" s="54" t="s">
        <v>150</v>
      </c>
      <c r="D30" s="28">
        <f>SUM(D22:D28)</f>
        <v>948755.05</v>
      </c>
      <c r="E30" s="28">
        <v>944195.66999999993</v>
      </c>
      <c r="F30" s="28">
        <f>SUM(F22:F28)</f>
        <v>988900.46999999986</v>
      </c>
      <c r="G30" s="28">
        <f>SUM(G22:G28)</f>
        <v>1220918.98</v>
      </c>
      <c r="H30" s="28">
        <f>SUM(H22:H28)</f>
        <v>1221645</v>
      </c>
      <c r="I30" s="28">
        <f>SUM(I22:I28)</f>
        <v>1285564</v>
      </c>
      <c r="J30" s="1"/>
      <c r="K30" s="144"/>
      <c r="L30"/>
    </row>
    <row r="31" spans="1:12" ht="20.100000000000001" customHeight="1" x14ac:dyDescent="0.3">
      <c r="A31" s="30"/>
      <c r="B31" s="38"/>
      <c r="C31" s="54" t="s">
        <v>118</v>
      </c>
      <c r="D31" s="28">
        <v>35000</v>
      </c>
      <c r="E31" s="28">
        <v>35000</v>
      </c>
      <c r="F31" s="28"/>
      <c r="G31" s="28"/>
      <c r="H31" s="28"/>
      <c r="I31" s="28">
        <v>-38854</v>
      </c>
      <c r="J31" s="1"/>
      <c r="K31" s="144"/>
      <c r="L31"/>
    </row>
    <row r="32" spans="1:12" ht="20.100000000000001" customHeight="1" x14ac:dyDescent="0.3">
      <c r="A32" s="30"/>
      <c r="B32" s="38"/>
      <c r="C32" s="54" t="s">
        <v>151</v>
      </c>
      <c r="D32" s="28">
        <v>0</v>
      </c>
      <c r="E32" s="28">
        <v>26565.330000000075</v>
      </c>
      <c r="F32" s="28">
        <f>F18-F30-F31</f>
        <v>62018.300000000163</v>
      </c>
      <c r="G32" s="197">
        <f>G18-G30-G31</f>
        <v>-55018</v>
      </c>
      <c r="H32" s="197">
        <f>H18-H30-H31</f>
        <v>-38851</v>
      </c>
      <c r="I32" s="197">
        <f>I18-I30-I31</f>
        <v>5.0000000046566129E-2</v>
      </c>
      <c r="J32" s="1"/>
      <c r="K32" s="144"/>
      <c r="L32"/>
    </row>
    <row r="33" spans="1:12" ht="25.8" x14ac:dyDescent="0.5">
      <c r="B33" s="33"/>
      <c r="C33" s="50"/>
      <c r="D33" s="12"/>
      <c r="E33" s="119">
        <f>E30+E31</f>
        <v>979195.66999999993</v>
      </c>
      <c r="F33" s="4"/>
      <c r="G33" s="4"/>
      <c r="H33" s="4"/>
      <c r="I33" s="4"/>
      <c r="J33" s="1"/>
      <c r="K33" s="144"/>
      <c r="L33"/>
    </row>
    <row r="34" spans="1:12" ht="25.8" x14ac:dyDescent="0.5">
      <c r="B34" s="33"/>
      <c r="C34" s="50"/>
      <c r="D34" s="12"/>
      <c r="E34" s="22"/>
      <c r="F34" s="114"/>
      <c r="G34" s="114"/>
      <c r="H34" s="114"/>
      <c r="I34" s="114"/>
      <c r="J34"/>
      <c r="K34" s="144"/>
      <c r="L34"/>
    </row>
    <row r="35" spans="1:12" ht="25.8" x14ac:dyDescent="0.5">
      <c r="B35" s="34">
        <v>45384</v>
      </c>
      <c r="C35" s="50"/>
      <c r="D35" s="21" t="s">
        <v>139</v>
      </c>
      <c r="E35" s="21" t="s">
        <v>141</v>
      </c>
      <c r="F35" s="121" t="s">
        <v>281</v>
      </c>
      <c r="G35" s="121" t="s">
        <v>286</v>
      </c>
      <c r="H35" s="121" t="s">
        <v>354</v>
      </c>
      <c r="I35" s="121" t="s">
        <v>366</v>
      </c>
      <c r="J35"/>
      <c r="K35" s="144"/>
      <c r="L35"/>
    </row>
    <row r="36" spans="1:12" ht="21" x14ac:dyDescent="0.4">
      <c r="A36" s="24"/>
      <c r="B36" s="36"/>
      <c r="C36" s="51" t="s">
        <v>110</v>
      </c>
      <c r="D36" s="11"/>
      <c r="E36" s="11"/>
      <c r="F36" s="115"/>
      <c r="G36" s="115"/>
      <c r="H36" s="115"/>
      <c r="I36" s="115"/>
      <c r="J36" s="1"/>
      <c r="K36" s="144"/>
      <c r="L36"/>
    </row>
    <row r="37" spans="1:12" x14ac:dyDescent="0.3">
      <c r="A37" t="s">
        <v>22</v>
      </c>
      <c r="B37" s="3">
        <v>3110</v>
      </c>
      <c r="C37" s="50" t="s">
        <v>0</v>
      </c>
      <c r="D37" s="11">
        <v>230000</v>
      </c>
      <c r="E37" s="11">
        <v>245000</v>
      </c>
      <c r="F37" s="116">
        <v>265467.32</v>
      </c>
      <c r="G37" s="116">
        <v>225000</v>
      </c>
      <c r="H37" s="116">
        <v>260000</v>
      </c>
      <c r="I37" s="116">
        <v>277495</v>
      </c>
      <c r="J37" s="1"/>
      <c r="K37" s="144"/>
      <c r="L37"/>
    </row>
    <row r="38" spans="1:12" x14ac:dyDescent="0.3">
      <c r="B38" s="3">
        <v>3130</v>
      </c>
      <c r="C38" s="50" t="s">
        <v>19</v>
      </c>
      <c r="D38" s="11">
        <v>22500</v>
      </c>
      <c r="E38" s="11">
        <v>22500</v>
      </c>
      <c r="F38" s="116">
        <v>23000</v>
      </c>
      <c r="G38" s="116">
        <v>24000</v>
      </c>
      <c r="H38" s="116">
        <v>21000</v>
      </c>
      <c r="I38" s="116">
        <v>21000</v>
      </c>
      <c r="J38"/>
      <c r="K38" s="144"/>
      <c r="L38"/>
    </row>
    <row r="39" spans="1:12" x14ac:dyDescent="0.3">
      <c r="B39" s="3">
        <v>3134</v>
      </c>
      <c r="C39" s="50" t="s">
        <v>3</v>
      </c>
      <c r="D39" s="11">
        <v>95000</v>
      </c>
      <c r="E39" s="11">
        <v>95000</v>
      </c>
      <c r="F39" s="116">
        <v>97000</v>
      </c>
      <c r="G39" s="116">
        <v>120000</v>
      </c>
      <c r="H39" s="116">
        <v>96000</v>
      </c>
      <c r="I39" s="116">
        <v>96000</v>
      </c>
      <c r="J39"/>
      <c r="K39" s="144"/>
      <c r="L39"/>
    </row>
    <row r="40" spans="1:12" x14ac:dyDescent="0.3">
      <c r="B40" s="3">
        <v>3210</v>
      </c>
      <c r="C40" s="50" t="s">
        <v>94</v>
      </c>
      <c r="D40" s="11">
        <v>0</v>
      </c>
      <c r="E40" s="11">
        <v>0</v>
      </c>
      <c r="F40" s="116"/>
      <c r="G40" s="116"/>
      <c r="H40" s="116">
        <v>0</v>
      </c>
      <c r="I40" s="116">
        <v>0</v>
      </c>
      <c r="J40"/>
      <c r="K40" s="144"/>
      <c r="L40"/>
    </row>
    <row r="41" spans="1:12" x14ac:dyDescent="0.3">
      <c r="B41" s="3">
        <v>3220</v>
      </c>
      <c r="C41" s="50" t="s">
        <v>117</v>
      </c>
      <c r="D41" s="11">
        <v>100</v>
      </c>
      <c r="E41" s="11">
        <v>100</v>
      </c>
      <c r="F41" s="116">
        <v>50</v>
      </c>
      <c r="G41" s="116">
        <v>0</v>
      </c>
      <c r="H41" s="116">
        <v>0</v>
      </c>
      <c r="I41" s="116">
        <v>0</v>
      </c>
      <c r="J41"/>
      <c r="K41" s="144"/>
      <c r="L41"/>
    </row>
    <row r="42" spans="1:12" x14ac:dyDescent="0.3">
      <c r="B42" s="3">
        <v>3230</v>
      </c>
      <c r="C42" s="50" t="s">
        <v>127</v>
      </c>
      <c r="D42" s="11">
        <v>100</v>
      </c>
      <c r="E42" s="11">
        <v>100</v>
      </c>
      <c r="F42" s="116">
        <v>50</v>
      </c>
      <c r="G42" s="116">
        <v>0</v>
      </c>
      <c r="H42" s="116">
        <v>200</v>
      </c>
      <c r="I42" s="116">
        <v>200</v>
      </c>
      <c r="J42"/>
      <c r="K42" s="144"/>
      <c r="L42"/>
    </row>
    <row r="43" spans="1:12" x14ac:dyDescent="0.3">
      <c r="B43" s="3">
        <v>3260</v>
      </c>
      <c r="C43" s="50" t="s">
        <v>2</v>
      </c>
      <c r="D43" s="11">
        <v>40000</v>
      </c>
      <c r="E43" s="11">
        <v>40000</v>
      </c>
      <c r="F43" s="116">
        <v>40000</v>
      </c>
      <c r="G43" s="116">
        <v>35000</v>
      </c>
      <c r="H43" s="116">
        <v>26000</v>
      </c>
      <c r="I43" s="116">
        <v>26000</v>
      </c>
      <c r="J43"/>
      <c r="K43" s="144"/>
      <c r="L43"/>
    </row>
    <row r="44" spans="1:12" x14ac:dyDescent="0.3">
      <c r="B44" s="3">
        <v>3265</v>
      </c>
      <c r="C44" s="50" t="s">
        <v>284</v>
      </c>
      <c r="D44" s="11"/>
      <c r="E44" s="11"/>
      <c r="F44" s="116"/>
      <c r="G44" s="116">
        <v>1500</v>
      </c>
      <c r="H44" s="116">
        <v>1200</v>
      </c>
      <c r="I44" s="116">
        <v>2500</v>
      </c>
      <c r="J44"/>
      <c r="K44" s="144"/>
      <c r="L44"/>
    </row>
    <row r="45" spans="1:12" x14ac:dyDescent="0.3">
      <c r="B45" s="3">
        <v>3270</v>
      </c>
      <c r="C45" s="50" t="s">
        <v>1</v>
      </c>
      <c r="D45" s="11">
        <v>6000</v>
      </c>
      <c r="E45" s="11">
        <v>6000</v>
      </c>
      <c r="F45" s="116">
        <v>6000</v>
      </c>
      <c r="G45" s="116">
        <v>7000</v>
      </c>
      <c r="H45" s="116">
        <v>6000</v>
      </c>
      <c r="I45" s="116">
        <v>6000</v>
      </c>
      <c r="J45"/>
      <c r="K45" s="144"/>
      <c r="L45"/>
    </row>
    <row r="46" spans="1:12" x14ac:dyDescent="0.3">
      <c r="B46" s="3">
        <v>3290</v>
      </c>
      <c r="C46" s="50" t="s">
        <v>83</v>
      </c>
      <c r="D46" s="11">
        <v>20</v>
      </c>
      <c r="E46" s="11">
        <v>20</v>
      </c>
      <c r="F46" s="116">
        <v>20</v>
      </c>
      <c r="G46" s="116">
        <v>20</v>
      </c>
      <c r="H46" s="116">
        <v>10</v>
      </c>
      <c r="I46" s="116">
        <v>10</v>
      </c>
      <c r="J46"/>
      <c r="K46" s="144"/>
      <c r="L46"/>
    </row>
    <row r="47" spans="1:12" x14ac:dyDescent="0.3">
      <c r="B47" s="3">
        <v>3310</v>
      </c>
      <c r="C47" s="50" t="s">
        <v>4</v>
      </c>
      <c r="D47" s="11">
        <v>1500</v>
      </c>
      <c r="E47" s="11">
        <v>4500</v>
      </c>
      <c r="F47" s="116">
        <v>4500</v>
      </c>
      <c r="G47" s="116">
        <v>5000</v>
      </c>
      <c r="H47" s="116">
        <v>4500</v>
      </c>
      <c r="I47" s="116">
        <v>6500</v>
      </c>
      <c r="J47"/>
      <c r="K47" s="144"/>
      <c r="L47"/>
    </row>
    <row r="48" spans="1:12" x14ac:dyDescent="0.3">
      <c r="B48" s="3">
        <v>3320</v>
      </c>
      <c r="C48" s="50" t="s">
        <v>84</v>
      </c>
      <c r="D48" s="11">
        <v>400</v>
      </c>
      <c r="E48" s="11">
        <v>400</v>
      </c>
      <c r="F48" s="116">
        <v>400</v>
      </c>
      <c r="G48" s="116">
        <v>4000</v>
      </c>
      <c r="H48" s="116">
        <v>8000</v>
      </c>
      <c r="I48" s="116">
        <v>9600</v>
      </c>
      <c r="J48"/>
      <c r="K48" s="144"/>
      <c r="L48"/>
    </row>
    <row r="49" spans="2:12" x14ac:dyDescent="0.3">
      <c r="B49" s="3">
        <v>3330</v>
      </c>
      <c r="C49" s="50" t="s">
        <v>85</v>
      </c>
      <c r="D49" s="11">
        <v>25</v>
      </c>
      <c r="E49" s="11">
        <v>25</v>
      </c>
      <c r="F49" s="116">
        <v>25</v>
      </c>
      <c r="G49" s="116">
        <v>25</v>
      </c>
      <c r="H49" s="162">
        <v>0</v>
      </c>
      <c r="I49" s="162">
        <v>0</v>
      </c>
      <c r="J49"/>
      <c r="K49" s="144"/>
      <c r="L49"/>
    </row>
    <row r="50" spans="2:12" x14ac:dyDescent="0.3">
      <c r="B50" s="3">
        <v>3340</v>
      </c>
      <c r="C50" s="50" t="s">
        <v>86</v>
      </c>
      <c r="D50" s="11">
        <v>125</v>
      </c>
      <c r="E50" s="11">
        <v>125</v>
      </c>
      <c r="F50" s="116">
        <v>250</v>
      </c>
      <c r="G50" s="116">
        <v>0</v>
      </c>
      <c r="H50" s="116">
        <v>0</v>
      </c>
      <c r="I50" s="116">
        <v>0</v>
      </c>
      <c r="J50"/>
      <c r="K50" s="144"/>
      <c r="L50"/>
    </row>
    <row r="51" spans="2:12" x14ac:dyDescent="0.3">
      <c r="B51" s="3">
        <v>3380</v>
      </c>
      <c r="C51" s="50" t="s">
        <v>120</v>
      </c>
      <c r="D51" s="11">
        <v>350</v>
      </c>
      <c r="E51" s="11">
        <v>0</v>
      </c>
      <c r="F51" s="116"/>
      <c r="G51" s="116"/>
      <c r="H51" s="116">
        <v>35</v>
      </c>
      <c r="I51" s="116">
        <v>0</v>
      </c>
      <c r="J51"/>
      <c r="K51" s="144"/>
      <c r="L51"/>
    </row>
    <row r="52" spans="2:12" x14ac:dyDescent="0.3">
      <c r="B52" s="3">
        <v>3390</v>
      </c>
      <c r="C52" s="50" t="s">
        <v>87</v>
      </c>
      <c r="D52" s="11">
        <v>50</v>
      </c>
      <c r="E52" s="11">
        <v>50</v>
      </c>
      <c r="F52" s="116">
        <v>100</v>
      </c>
      <c r="G52" s="116">
        <v>50</v>
      </c>
      <c r="H52" s="116">
        <v>35</v>
      </c>
      <c r="I52" s="116">
        <v>35</v>
      </c>
      <c r="J52"/>
      <c r="K52" s="144"/>
      <c r="L52"/>
    </row>
    <row r="53" spans="2:12" x14ac:dyDescent="0.3">
      <c r="B53" s="3">
        <v>3410</v>
      </c>
      <c r="C53" s="140" t="s">
        <v>5</v>
      </c>
      <c r="D53" s="11">
        <v>255180</v>
      </c>
      <c r="E53" s="11">
        <v>296520</v>
      </c>
      <c r="F53" s="116">
        <v>336174</v>
      </c>
      <c r="G53" s="116">
        <v>363000</v>
      </c>
      <c r="H53" s="116">
        <v>348000</v>
      </c>
      <c r="I53" s="116">
        <v>348000</v>
      </c>
      <c r="J53"/>
      <c r="K53" s="144"/>
      <c r="L53"/>
    </row>
    <row r="54" spans="2:12" x14ac:dyDescent="0.3">
      <c r="B54" s="3">
        <v>3420</v>
      </c>
      <c r="C54" s="140" t="s">
        <v>6</v>
      </c>
      <c r="D54" s="11">
        <v>1800</v>
      </c>
      <c r="E54" s="11">
        <v>3682</v>
      </c>
      <c r="F54" s="116">
        <v>2350</v>
      </c>
      <c r="G54" s="116">
        <v>5000</v>
      </c>
      <c r="H54" s="116">
        <v>5000</v>
      </c>
      <c r="I54" s="116">
        <v>5000</v>
      </c>
      <c r="J54"/>
      <c r="K54" s="144"/>
      <c r="L54"/>
    </row>
    <row r="55" spans="2:12" x14ac:dyDescent="0.3">
      <c r="B55" s="3">
        <v>3430</v>
      </c>
      <c r="C55" s="140" t="s">
        <v>186</v>
      </c>
      <c r="D55" s="11"/>
      <c r="E55" s="11">
        <v>2259</v>
      </c>
      <c r="F55" s="116">
        <v>4954.95</v>
      </c>
      <c r="G55" s="116">
        <v>8000</v>
      </c>
      <c r="H55" s="116">
        <v>3650</v>
      </c>
      <c r="I55" s="116">
        <v>3650</v>
      </c>
      <c r="J55"/>
      <c r="K55" s="144"/>
      <c r="L55"/>
    </row>
    <row r="56" spans="2:12" x14ac:dyDescent="0.3">
      <c r="B56" s="3">
        <v>3450</v>
      </c>
      <c r="C56" s="140" t="s">
        <v>7</v>
      </c>
      <c r="D56" s="11">
        <v>19020</v>
      </c>
      <c r="E56" s="11">
        <v>19020</v>
      </c>
      <c r="F56" s="116">
        <v>19040</v>
      </c>
      <c r="G56" s="116">
        <v>35000</v>
      </c>
      <c r="H56" s="116">
        <v>44000</v>
      </c>
      <c r="I56" s="116">
        <v>44000</v>
      </c>
      <c r="J56"/>
      <c r="K56" s="144"/>
      <c r="L56"/>
    </row>
    <row r="57" spans="2:12" x14ac:dyDescent="0.3">
      <c r="B57" s="3">
        <v>3454</v>
      </c>
      <c r="C57" s="140" t="s">
        <v>8</v>
      </c>
      <c r="D57" s="11">
        <v>78500</v>
      </c>
      <c r="E57" s="11">
        <v>95000</v>
      </c>
      <c r="F57" s="116">
        <v>95287.5</v>
      </c>
      <c r="G57" s="116">
        <v>106300</v>
      </c>
      <c r="H57" s="116">
        <v>84000</v>
      </c>
      <c r="I57" s="116">
        <v>84000</v>
      </c>
      <c r="J57"/>
      <c r="K57" s="144"/>
      <c r="L57"/>
    </row>
    <row r="58" spans="2:12" x14ac:dyDescent="0.3">
      <c r="B58" s="3">
        <v>3455</v>
      </c>
      <c r="C58" s="140" t="s">
        <v>88</v>
      </c>
      <c r="D58" s="11">
        <v>10</v>
      </c>
      <c r="E58" s="11">
        <v>10</v>
      </c>
      <c r="F58" s="116">
        <v>10</v>
      </c>
      <c r="G58" s="116">
        <v>30</v>
      </c>
      <c r="H58" s="116">
        <v>25</v>
      </c>
      <c r="I58" s="116">
        <v>25</v>
      </c>
      <c r="J58"/>
      <c r="K58" s="144"/>
      <c r="L58"/>
    </row>
    <row r="59" spans="2:12" x14ac:dyDescent="0.3">
      <c r="B59" s="3">
        <v>3460</v>
      </c>
      <c r="C59" s="140" t="s">
        <v>9</v>
      </c>
      <c r="D59" s="11">
        <v>38000</v>
      </c>
      <c r="E59" s="11">
        <v>38000</v>
      </c>
      <c r="F59" s="116">
        <v>16000</v>
      </c>
      <c r="G59" s="116">
        <v>19000</v>
      </c>
      <c r="H59" s="116">
        <v>16000</v>
      </c>
      <c r="I59" s="116">
        <v>16000</v>
      </c>
      <c r="J59"/>
      <c r="K59" s="144"/>
      <c r="L59"/>
    </row>
    <row r="60" spans="2:12" x14ac:dyDescent="0.3">
      <c r="B60" s="3">
        <v>3510</v>
      </c>
      <c r="C60" s="50" t="s">
        <v>10</v>
      </c>
      <c r="D60" s="11">
        <v>3500</v>
      </c>
      <c r="E60" s="11">
        <v>3500</v>
      </c>
      <c r="F60" s="116">
        <v>8000</v>
      </c>
      <c r="G60" s="116">
        <v>10000</v>
      </c>
      <c r="H60" s="116">
        <v>10000</v>
      </c>
      <c r="I60" s="116">
        <v>10000</v>
      </c>
      <c r="J60"/>
      <c r="K60" s="144"/>
      <c r="L60"/>
    </row>
    <row r="61" spans="2:12" x14ac:dyDescent="0.3">
      <c r="B61" s="3">
        <v>3520</v>
      </c>
      <c r="C61" s="50" t="s">
        <v>11</v>
      </c>
      <c r="D61" s="11">
        <v>1000</v>
      </c>
      <c r="E61" s="11">
        <v>1000</v>
      </c>
      <c r="F61" s="116">
        <v>2500</v>
      </c>
      <c r="G61" s="116">
        <v>2000</v>
      </c>
      <c r="H61" s="116">
        <v>0</v>
      </c>
      <c r="I61" s="116">
        <v>7500</v>
      </c>
      <c r="J61"/>
      <c r="K61" s="144"/>
      <c r="L61"/>
    </row>
    <row r="62" spans="2:12" x14ac:dyDescent="0.3">
      <c r="B62" s="3">
        <v>3530</v>
      </c>
      <c r="C62" s="50" t="s">
        <v>93</v>
      </c>
      <c r="D62" s="11">
        <v>100</v>
      </c>
      <c r="E62" s="11">
        <v>100</v>
      </c>
      <c r="F62" s="116">
        <v>100</v>
      </c>
      <c r="G62" s="116">
        <v>0</v>
      </c>
      <c r="H62" s="116">
        <v>0</v>
      </c>
      <c r="I62" s="116">
        <v>0</v>
      </c>
      <c r="J62"/>
      <c r="K62" s="144"/>
      <c r="L62"/>
    </row>
    <row r="63" spans="2:12" x14ac:dyDescent="0.3">
      <c r="B63" s="3">
        <v>3540</v>
      </c>
      <c r="C63" s="50" t="s">
        <v>113</v>
      </c>
      <c r="D63" s="11">
        <v>15000</v>
      </c>
      <c r="E63" s="11">
        <v>15000</v>
      </c>
      <c r="F63" s="116">
        <v>7500</v>
      </c>
      <c r="G63" s="116">
        <v>8000</v>
      </c>
      <c r="H63" s="116">
        <v>20000</v>
      </c>
      <c r="I63" s="116">
        <v>8000</v>
      </c>
      <c r="J63"/>
      <c r="K63" s="144"/>
      <c r="L63"/>
    </row>
    <row r="64" spans="2:12" x14ac:dyDescent="0.3">
      <c r="B64" s="3">
        <v>3550</v>
      </c>
      <c r="C64" s="50" t="s">
        <v>74</v>
      </c>
      <c r="D64" s="11">
        <v>100</v>
      </c>
      <c r="E64" s="11">
        <v>100</v>
      </c>
      <c r="F64" s="116">
        <v>100</v>
      </c>
      <c r="G64" s="116">
        <v>0</v>
      </c>
      <c r="H64" s="116">
        <v>0</v>
      </c>
      <c r="I64" s="116">
        <v>0</v>
      </c>
      <c r="J64"/>
      <c r="K64" s="144"/>
      <c r="L64"/>
    </row>
    <row r="65" spans="2:12" x14ac:dyDescent="0.3">
      <c r="B65" s="3">
        <v>3580</v>
      </c>
      <c r="C65" s="50" t="s">
        <v>89</v>
      </c>
      <c r="D65" s="11">
        <v>100</v>
      </c>
      <c r="E65" s="11">
        <v>100</v>
      </c>
      <c r="F65" s="116">
        <v>100</v>
      </c>
      <c r="G65" s="116">
        <v>0</v>
      </c>
      <c r="H65" s="116">
        <v>0</v>
      </c>
      <c r="I65" s="116">
        <v>0</v>
      </c>
      <c r="J65"/>
      <c r="K65" s="144"/>
      <c r="L65"/>
    </row>
    <row r="66" spans="2:12" x14ac:dyDescent="0.3">
      <c r="B66" s="3">
        <v>3581</v>
      </c>
      <c r="C66" s="50" t="s">
        <v>121</v>
      </c>
      <c r="D66" s="11">
        <v>100</v>
      </c>
      <c r="E66" s="11">
        <v>100</v>
      </c>
      <c r="F66" s="116">
        <v>100</v>
      </c>
      <c r="G66" s="162">
        <v>100</v>
      </c>
      <c r="H66" s="162">
        <v>300</v>
      </c>
      <c r="I66" s="116">
        <v>300</v>
      </c>
      <c r="J66"/>
      <c r="K66" s="144"/>
      <c r="L66"/>
    </row>
    <row r="67" spans="2:12" x14ac:dyDescent="0.3">
      <c r="B67" s="3">
        <v>3583</v>
      </c>
      <c r="C67" s="50" t="s">
        <v>285</v>
      </c>
      <c r="D67" s="11"/>
      <c r="E67" s="11"/>
      <c r="F67" s="116"/>
      <c r="G67" s="162">
        <v>150</v>
      </c>
      <c r="H67" s="162">
        <v>850</v>
      </c>
      <c r="I67" s="116">
        <v>1400</v>
      </c>
      <c r="J67"/>
      <c r="K67" s="144"/>
      <c r="L67"/>
    </row>
    <row r="68" spans="2:12" x14ac:dyDescent="0.3">
      <c r="B68" s="3">
        <v>3587</v>
      </c>
      <c r="C68" s="50" t="s">
        <v>12</v>
      </c>
      <c r="D68" s="68">
        <v>10000</v>
      </c>
      <c r="E68" s="68">
        <v>6000</v>
      </c>
      <c r="F68" s="116">
        <v>6000</v>
      </c>
      <c r="G68" s="162">
        <v>6000</v>
      </c>
      <c r="H68" s="162">
        <v>6500</v>
      </c>
      <c r="I68" s="162">
        <v>6500</v>
      </c>
      <c r="J68"/>
      <c r="K68" s="144"/>
      <c r="L68"/>
    </row>
    <row r="69" spans="2:12" x14ac:dyDescent="0.3">
      <c r="B69" s="3">
        <v>3740</v>
      </c>
      <c r="C69" s="50" t="s">
        <v>122</v>
      </c>
      <c r="D69" s="11">
        <v>1000</v>
      </c>
      <c r="E69" s="11">
        <v>1000</v>
      </c>
      <c r="F69" s="116">
        <v>0</v>
      </c>
      <c r="G69" s="162">
        <v>4000</v>
      </c>
      <c r="H69" s="162">
        <v>4000</v>
      </c>
      <c r="I69" s="116">
        <v>5760</v>
      </c>
      <c r="K69" s="144"/>
      <c r="L69"/>
    </row>
    <row r="70" spans="2:12" x14ac:dyDescent="0.3">
      <c r="B70" s="3">
        <v>3805</v>
      </c>
      <c r="C70" s="50" t="s">
        <v>123</v>
      </c>
      <c r="D70" s="11">
        <v>2000</v>
      </c>
      <c r="E70" s="11">
        <v>2000</v>
      </c>
      <c r="F70" s="116">
        <v>2000</v>
      </c>
      <c r="G70" s="162">
        <v>2000</v>
      </c>
      <c r="H70" s="162">
        <v>2000</v>
      </c>
      <c r="I70" s="116">
        <v>2000</v>
      </c>
      <c r="J70"/>
      <c r="K70" s="144"/>
      <c r="L70"/>
    </row>
    <row r="71" spans="2:12" x14ac:dyDescent="0.3">
      <c r="B71" s="3">
        <v>3810</v>
      </c>
      <c r="C71" s="50" t="s">
        <v>13</v>
      </c>
      <c r="D71" s="11">
        <v>1500</v>
      </c>
      <c r="E71" s="11">
        <v>2000</v>
      </c>
      <c r="F71" s="116">
        <v>750</v>
      </c>
      <c r="G71" s="162">
        <v>5000</v>
      </c>
      <c r="H71" s="162">
        <v>25000</v>
      </c>
      <c r="I71" s="116">
        <v>30000</v>
      </c>
      <c r="J71"/>
      <c r="K71" s="144"/>
      <c r="L71"/>
    </row>
    <row r="72" spans="2:12" x14ac:dyDescent="0.3">
      <c r="B72" s="3">
        <v>3815</v>
      </c>
      <c r="C72" s="50" t="s">
        <v>187</v>
      </c>
      <c r="D72" s="11"/>
      <c r="E72" s="11">
        <v>12000</v>
      </c>
      <c r="F72" s="116">
        <v>0</v>
      </c>
      <c r="G72" s="162">
        <v>0</v>
      </c>
      <c r="H72" s="162">
        <v>0</v>
      </c>
      <c r="I72" s="116">
        <v>0</v>
      </c>
      <c r="J72"/>
      <c r="K72" s="144"/>
      <c r="L72"/>
    </row>
    <row r="73" spans="2:12" x14ac:dyDescent="0.3">
      <c r="B73" s="3">
        <v>3820</v>
      </c>
      <c r="C73" s="50" t="s">
        <v>14</v>
      </c>
      <c r="D73" s="11">
        <v>4000</v>
      </c>
      <c r="E73" s="11">
        <v>4000</v>
      </c>
      <c r="F73" s="116">
        <v>3000</v>
      </c>
      <c r="G73" s="162">
        <v>4500</v>
      </c>
      <c r="H73" s="162">
        <v>5000</v>
      </c>
      <c r="I73" s="116">
        <v>7500</v>
      </c>
      <c r="J73"/>
      <c r="K73" s="144"/>
      <c r="L73"/>
    </row>
    <row r="74" spans="2:12" x14ac:dyDescent="0.3">
      <c r="B74" s="3">
        <v>3825</v>
      </c>
      <c r="C74" s="50" t="s">
        <v>15</v>
      </c>
      <c r="D74" s="11">
        <v>1500</v>
      </c>
      <c r="E74" s="11">
        <v>1500</v>
      </c>
      <c r="F74" s="116">
        <v>1500</v>
      </c>
      <c r="G74" s="162">
        <v>1200</v>
      </c>
      <c r="H74" s="162">
        <v>1200</v>
      </c>
      <c r="I74" s="116">
        <v>1500</v>
      </c>
      <c r="J74"/>
      <c r="K74" s="144"/>
      <c r="L74"/>
    </row>
    <row r="75" spans="2:12" x14ac:dyDescent="0.3">
      <c r="B75" s="3">
        <v>3827</v>
      </c>
      <c r="C75" s="50" t="s">
        <v>185</v>
      </c>
      <c r="D75" s="11"/>
      <c r="E75" s="11">
        <v>6000</v>
      </c>
      <c r="F75" s="116">
        <v>3000</v>
      </c>
      <c r="G75" s="162">
        <v>4700</v>
      </c>
      <c r="H75" s="162">
        <v>4000</v>
      </c>
      <c r="I75" s="116">
        <v>4000</v>
      </c>
      <c r="J75"/>
      <c r="K75" s="144"/>
      <c r="L75"/>
    </row>
    <row r="76" spans="2:12" x14ac:dyDescent="0.3">
      <c r="B76" s="3">
        <v>3840</v>
      </c>
      <c r="C76" s="50" t="s">
        <v>90</v>
      </c>
      <c r="D76" s="11">
        <v>25</v>
      </c>
      <c r="E76" s="11">
        <v>25</v>
      </c>
      <c r="F76" s="116">
        <v>10</v>
      </c>
      <c r="G76" s="162">
        <v>0</v>
      </c>
      <c r="H76" s="162">
        <v>0</v>
      </c>
      <c r="I76" s="116">
        <v>0</v>
      </c>
      <c r="J76"/>
      <c r="K76" s="144"/>
      <c r="L76"/>
    </row>
    <row r="77" spans="2:12" x14ac:dyDescent="0.3">
      <c r="B77" s="3">
        <v>3845</v>
      </c>
      <c r="C77" s="50" t="s">
        <v>91</v>
      </c>
      <c r="D77" s="11">
        <v>150</v>
      </c>
      <c r="E77" s="11">
        <v>75</v>
      </c>
      <c r="F77" s="116">
        <v>75</v>
      </c>
      <c r="G77" s="162">
        <v>100</v>
      </c>
      <c r="H77" s="162">
        <v>120</v>
      </c>
      <c r="I77" s="116">
        <v>120</v>
      </c>
      <c r="J77"/>
      <c r="K77" s="144"/>
      <c r="L77"/>
    </row>
    <row r="78" spans="2:12" x14ac:dyDescent="0.3">
      <c r="B78" s="3">
        <v>3855</v>
      </c>
      <c r="C78" s="50" t="s">
        <v>125</v>
      </c>
      <c r="D78" s="11">
        <v>20000</v>
      </c>
      <c r="E78" s="11">
        <v>20000</v>
      </c>
      <c r="F78" s="116">
        <v>20000</v>
      </c>
      <c r="G78" s="162">
        <v>20000</v>
      </c>
      <c r="H78" s="162">
        <v>20000</v>
      </c>
      <c r="I78" s="116">
        <v>60000</v>
      </c>
      <c r="J78"/>
      <c r="K78" s="144"/>
      <c r="L78"/>
    </row>
    <row r="79" spans="2:12" x14ac:dyDescent="0.3">
      <c r="B79" s="3">
        <v>3865</v>
      </c>
      <c r="C79" s="50" t="s">
        <v>92</v>
      </c>
      <c r="D79" s="11">
        <v>14000</v>
      </c>
      <c r="E79" s="11">
        <v>14000</v>
      </c>
      <c r="F79" s="116">
        <v>7500</v>
      </c>
      <c r="G79" s="162">
        <v>14000</v>
      </c>
      <c r="H79" s="162">
        <v>10000</v>
      </c>
      <c r="I79" s="116">
        <v>10000</v>
      </c>
      <c r="J79"/>
      <c r="K79" s="144"/>
      <c r="L79"/>
    </row>
    <row r="80" spans="2:12" x14ac:dyDescent="0.3">
      <c r="B80" s="3">
        <v>3882</v>
      </c>
      <c r="C80" s="50" t="s">
        <v>364</v>
      </c>
      <c r="D80" s="11"/>
      <c r="E80" s="11"/>
      <c r="F80" s="116"/>
      <c r="G80" s="162"/>
      <c r="H80" s="162">
        <v>10000</v>
      </c>
      <c r="I80" s="116">
        <v>15000</v>
      </c>
      <c r="J80"/>
      <c r="K80" s="144"/>
      <c r="L80"/>
    </row>
    <row r="81" spans="1:12" x14ac:dyDescent="0.3">
      <c r="B81" s="3">
        <v>3883</v>
      </c>
      <c r="C81" s="50" t="s">
        <v>16</v>
      </c>
      <c r="D81" s="11">
        <v>3000</v>
      </c>
      <c r="E81" s="11">
        <v>3000</v>
      </c>
      <c r="F81" s="116">
        <v>3000</v>
      </c>
      <c r="G81" s="162">
        <v>0</v>
      </c>
      <c r="H81" s="162">
        <v>0</v>
      </c>
      <c r="I81" s="116">
        <v>0</v>
      </c>
      <c r="J81"/>
      <c r="K81" s="144"/>
      <c r="L81"/>
    </row>
    <row r="82" spans="1:12" x14ac:dyDescent="0.3">
      <c r="B82" s="3">
        <v>3884</v>
      </c>
      <c r="C82" s="50" t="s">
        <v>138</v>
      </c>
      <c r="D82" s="11">
        <v>0</v>
      </c>
      <c r="E82" s="11">
        <v>0</v>
      </c>
      <c r="F82" s="116"/>
      <c r="G82" s="116"/>
      <c r="H82" s="116"/>
      <c r="I82" s="116"/>
      <c r="J82"/>
      <c r="K82" s="144"/>
      <c r="L82"/>
    </row>
    <row r="83" spans="1:12" x14ac:dyDescent="0.3">
      <c r="B83" s="3">
        <v>3886</v>
      </c>
      <c r="C83" s="50" t="s">
        <v>20</v>
      </c>
      <c r="D83" s="11">
        <v>14500</v>
      </c>
      <c r="E83" s="11">
        <v>14500</v>
      </c>
      <c r="F83" s="116">
        <v>14500</v>
      </c>
      <c r="G83" s="116">
        <v>14100</v>
      </c>
      <c r="H83" s="116">
        <v>15100</v>
      </c>
      <c r="I83" s="116">
        <v>15100</v>
      </c>
      <c r="J83"/>
      <c r="K83" s="144"/>
      <c r="L83"/>
    </row>
    <row r="84" spans="1:12" x14ac:dyDescent="0.3">
      <c r="B84" s="3">
        <v>3888</v>
      </c>
      <c r="C84" s="50" t="s">
        <v>17</v>
      </c>
      <c r="D84" s="11">
        <v>950</v>
      </c>
      <c r="E84" s="11">
        <v>950</v>
      </c>
      <c r="F84" s="116">
        <v>0</v>
      </c>
      <c r="G84" s="116">
        <v>0</v>
      </c>
      <c r="H84" s="116">
        <v>0</v>
      </c>
      <c r="I84" s="116">
        <v>1200</v>
      </c>
      <c r="J84"/>
      <c r="K84" s="144"/>
      <c r="L84"/>
    </row>
    <row r="85" spans="1:12" x14ac:dyDescent="0.3">
      <c r="B85" s="3">
        <v>3890</v>
      </c>
      <c r="C85" s="50" t="s">
        <v>18</v>
      </c>
      <c r="D85" s="11">
        <v>500</v>
      </c>
      <c r="E85" s="11">
        <v>500</v>
      </c>
      <c r="F85" s="116">
        <v>500</v>
      </c>
      <c r="G85" s="116">
        <v>0</v>
      </c>
      <c r="H85" s="116">
        <v>9000</v>
      </c>
      <c r="I85" s="116">
        <v>0</v>
      </c>
      <c r="J85"/>
      <c r="K85" s="144"/>
      <c r="L85"/>
    </row>
    <row r="86" spans="1:12" x14ac:dyDescent="0.3">
      <c r="B86" s="74">
        <v>3891</v>
      </c>
      <c r="C86" s="155" t="s">
        <v>420</v>
      </c>
      <c r="D86" s="11"/>
      <c r="E86" s="11"/>
      <c r="F86" s="116"/>
      <c r="G86" s="116"/>
      <c r="H86" s="116"/>
      <c r="I86" s="116">
        <v>55000</v>
      </c>
      <c r="J86"/>
      <c r="K86" s="144"/>
      <c r="L86"/>
    </row>
    <row r="87" spans="1:12" ht="15" customHeight="1" x14ac:dyDescent="0.3">
      <c r="B87" s="3">
        <v>3892</v>
      </c>
      <c r="C87" s="50" t="s">
        <v>100</v>
      </c>
      <c r="D87" s="11">
        <v>35000</v>
      </c>
      <c r="E87" s="11">
        <v>30000</v>
      </c>
      <c r="F87" s="116">
        <v>60005</v>
      </c>
      <c r="G87" s="116">
        <v>0</v>
      </c>
      <c r="H87" s="116">
        <v>0</v>
      </c>
      <c r="I87" s="116">
        <v>0</v>
      </c>
      <c r="J87"/>
      <c r="K87" s="144"/>
      <c r="L87"/>
    </row>
    <row r="88" spans="1:12" x14ac:dyDescent="0.3">
      <c r="B88" s="3">
        <v>3893</v>
      </c>
      <c r="C88" s="50" t="s">
        <v>347</v>
      </c>
      <c r="D88" s="11"/>
      <c r="E88" s="11"/>
      <c r="F88" s="116"/>
      <c r="G88" s="116">
        <v>112125.98</v>
      </c>
      <c r="H88" s="116">
        <v>116069</v>
      </c>
      <c r="I88" s="116">
        <v>59815.05</v>
      </c>
      <c r="J88"/>
      <c r="K88" s="144"/>
      <c r="L88"/>
    </row>
    <row r="89" spans="1:12" ht="23.4" x14ac:dyDescent="0.45">
      <c r="C89" s="52" t="s">
        <v>116</v>
      </c>
      <c r="D89" s="13">
        <f>SUM(D37:D87)</f>
        <v>916705</v>
      </c>
      <c r="E89" s="13">
        <f>SUM(E37:E87)</f>
        <v>1005761</v>
      </c>
      <c r="F89" s="117">
        <f>SUM(F37:F87)</f>
        <v>1050918.77</v>
      </c>
      <c r="G89" s="117">
        <f>SUM(G37:G88)</f>
        <v>1165900.98</v>
      </c>
      <c r="H89" s="117">
        <f>SUM(H37:H88)</f>
        <v>1182794</v>
      </c>
      <c r="I89" s="117">
        <f>SUM(I37:I88)</f>
        <v>1246710.05</v>
      </c>
      <c r="J89"/>
      <c r="K89" s="144"/>
      <c r="L89"/>
    </row>
    <row r="90" spans="1:12" ht="24" thickBot="1" x14ac:dyDescent="0.5">
      <c r="B90" s="180"/>
      <c r="C90" s="181"/>
      <c r="D90" s="182"/>
      <c r="E90" s="183"/>
      <c r="F90" s="184">
        <v>2540</v>
      </c>
      <c r="G90" s="184">
        <v>2540</v>
      </c>
      <c r="H90" s="184">
        <v>2540</v>
      </c>
      <c r="I90" s="184">
        <v>2541</v>
      </c>
      <c r="J90" s="182"/>
      <c r="K90" s="144"/>
      <c r="L90"/>
    </row>
    <row r="91" spans="1:12" ht="18" x14ac:dyDescent="0.35">
      <c r="C91" s="56"/>
      <c r="D91" s="1"/>
      <c r="E91" s="11"/>
      <c r="F91"/>
      <c r="G91"/>
      <c r="H91"/>
      <c r="I91"/>
      <c r="J91" s="1"/>
      <c r="K91" s="144"/>
      <c r="L91"/>
    </row>
    <row r="92" spans="1:12" ht="18" x14ac:dyDescent="0.35">
      <c r="C92" s="56"/>
      <c r="D92"/>
      <c r="E92" s="11"/>
      <c r="F92"/>
      <c r="G92"/>
      <c r="H92"/>
      <c r="I92"/>
      <c r="J92" s="1"/>
      <c r="K92" s="144"/>
      <c r="L92"/>
    </row>
    <row r="93" spans="1:12" ht="18" x14ac:dyDescent="0.35">
      <c r="C93" s="56"/>
      <c r="D93"/>
      <c r="E93" s="11"/>
      <c r="F93"/>
      <c r="G93"/>
      <c r="H93"/>
      <c r="I93"/>
      <c r="J93" s="1"/>
      <c r="K93" s="144"/>
      <c r="L93"/>
    </row>
    <row r="94" spans="1:12" ht="21" x14ac:dyDescent="0.4">
      <c r="A94" s="24"/>
      <c r="B94" s="36"/>
      <c r="C94" s="57" t="s">
        <v>112</v>
      </c>
      <c r="D94" s="28" t="s">
        <v>144</v>
      </c>
      <c r="E94" s="28" t="s">
        <v>145</v>
      </c>
      <c r="F94" s="28" t="s">
        <v>281</v>
      </c>
      <c r="G94" s="28" t="s">
        <v>286</v>
      </c>
      <c r="H94" s="28" t="s">
        <v>354</v>
      </c>
      <c r="I94" s="28" t="s">
        <v>366</v>
      </c>
      <c r="J94" s="1"/>
      <c r="K94" s="144"/>
      <c r="L94"/>
    </row>
    <row r="95" spans="1:12" ht="15" customHeight="1" x14ac:dyDescent="0.3">
      <c r="B95" s="39"/>
      <c r="C95" s="73"/>
      <c r="D95"/>
      <c r="E95" s="11"/>
      <c r="F95"/>
      <c r="G95" s="120"/>
      <c r="H95" s="120"/>
      <c r="I95" s="120"/>
      <c r="J95" s="1"/>
      <c r="K95" s="144"/>
      <c r="L95"/>
    </row>
    <row r="96" spans="1:12" x14ac:dyDescent="0.3">
      <c r="A96" t="s">
        <v>99</v>
      </c>
      <c r="B96" s="3">
        <v>4110</v>
      </c>
      <c r="C96" s="10" t="s">
        <v>102</v>
      </c>
      <c r="D96" s="9">
        <v>48246.01</v>
      </c>
      <c r="E96" s="11">
        <v>55328</v>
      </c>
      <c r="F96" s="11">
        <v>79096</v>
      </c>
      <c r="G96" s="11">
        <v>84000</v>
      </c>
      <c r="H96" s="11">
        <v>39150</v>
      </c>
      <c r="I96" s="11">
        <v>53970</v>
      </c>
      <c r="J96" s="211"/>
      <c r="K96" s="144"/>
      <c r="L96"/>
    </row>
    <row r="97" spans="2:12" x14ac:dyDescent="0.3">
      <c r="C97" s="10" t="s">
        <v>133</v>
      </c>
      <c r="D97" s="9">
        <v>6555</v>
      </c>
      <c r="E97" s="11">
        <v>8011</v>
      </c>
      <c r="F97" s="11"/>
      <c r="G97" s="11">
        <v>0</v>
      </c>
      <c r="H97" s="11">
        <v>0</v>
      </c>
      <c r="I97" s="11">
        <v>8000</v>
      </c>
      <c r="J97" s="212"/>
      <c r="K97" s="144"/>
      <c r="L97"/>
    </row>
    <row r="98" spans="2:12" x14ac:dyDescent="0.3">
      <c r="C98" s="10" t="s">
        <v>101</v>
      </c>
      <c r="D98" s="9">
        <v>18480</v>
      </c>
      <c r="E98" s="11">
        <v>18480</v>
      </c>
      <c r="F98" s="11"/>
      <c r="G98" s="11">
        <v>0</v>
      </c>
      <c r="H98" s="11">
        <v>20350</v>
      </c>
      <c r="I98" s="11">
        <v>20520</v>
      </c>
      <c r="J98" s="212"/>
      <c r="K98" s="144"/>
      <c r="L98"/>
    </row>
    <row r="99" spans="2:12" x14ac:dyDescent="0.3">
      <c r="C99" s="10" t="s">
        <v>140</v>
      </c>
      <c r="E99" s="11">
        <v>2700</v>
      </c>
      <c r="F99" s="11"/>
      <c r="G99" s="11">
        <v>0</v>
      </c>
      <c r="H99" s="11">
        <v>7500</v>
      </c>
      <c r="I99" s="11">
        <v>8000</v>
      </c>
      <c r="J99" s="213"/>
      <c r="K99" s="144"/>
      <c r="L99"/>
    </row>
    <row r="100" spans="2:12" x14ac:dyDescent="0.3">
      <c r="C100" s="10" t="s">
        <v>363</v>
      </c>
      <c r="E100" s="11"/>
      <c r="F100" s="11"/>
      <c r="G100" s="11"/>
      <c r="H100" s="11">
        <v>26757</v>
      </c>
      <c r="I100" s="215">
        <v>8067</v>
      </c>
      <c r="J100" s="150"/>
      <c r="K100" s="144"/>
      <c r="L100"/>
    </row>
    <row r="101" spans="2:12" ht="10.5" customHeight="1" x14ac:dyDescent="0.3">
      <c r="C101" s="58"/>
      <c r="D101" s="64"/>
      <c r="E101" s="71"/>
      <c r="F101" s="71"/>
      <c r="G101" s="71"/>
      <c r="H101" s="71"/>
      <c r="I101" s="71"/>
      <c r="J101" s="1"/>
      <c r="K101" s="144"/>
      <c r="L101"/>
    </row>
    <row r="102" spans="2:12" ht="16.5" customHeight="1" x14ac:dyDescent="0.3">
      <c r="D102" s="11">
        <f>SUM(D96:D99)</f>
        <v>73281.010000000009</v>
      </c>
      <c r="E102" s="11">
        <v>84519</v>
      </c>
      <c r="F102" s="11">
        <f>SUM(F96:F99)</f>
        <v>79096</v>
      </c>
      <c r="G102" s="11">
        <f>SUM(G96:G99)</f>
        <v>84000</v>
      </c>
      <c r="H102" s="11">
        <f>SUM(H96:H100)</f>
        <v>93757</v>
      </c>
      <c r="I102" s="11">
        <f>SUM(I96:I100)</f>
        <v>98557</v>
      </c>
      <c r="J102" s="1"/>
      <c r="K102" s="144"/>
      <c r="L102"/>
    </row>
    <row r="103" spans="2:12" x14ac:dyDescent="0.3">
      <c r="B103" s="3">
        <v>4111</v>
      </c>
      <c r="C103" s="10" t="s">
        <v>64</v>
      </c>
      <c r="E103" s="11"/>
      <c r="F103" s="11"/>
      <c r="G103" s="11">
        <v>0</v>
      </c>
      <c r="H103" s="11">
        <v>0</v>
      </c>
      <c r="I103" s="11">
        <v>0</v>
      </c>
      <c r="J103" s="1"/>
      <c r="K103" s="144"/>
      <c r="L103"/>
    </row>
    <row r="104" spans="2:12" x14ac:dyDescent="0.3">
      <c r="B104" s="3">
        <v>4112</v>
      </c>
      <c r="C104" s="10" t="s">
        <v>295</v>
      </c>
      <c r="E104" s="11"/>
      <c r="F104" s="11">
        <v>18250</v>
      </c>
      <c r="G104" s="11">
        <v>14000</v>
      </c>
      <c r="H104" s="11">
        <v>16000</v>
      </c>
      <c r="I104" s="11">
        <v>0</v>
      </c>
      <c r="J104" s="1"/>
      <c r="K104" s="144"/>
      <c r="L104"/>
    </row>
    <row r="105" spans="2:12" x14ac:dyDescent="0.3">
      <c r="B105" s="3">
        <v>4113</v>
      </c>
      <c r="C105" s="10" t="s">
        <v>294</v>
      </c>
      <c r="E105" s="11"/>
      <c r="F105" s="11">
        <v>0</v>
      </c>
      <c r="G105" s="11">
        <v>0</v>
      </c>
      <c r="H105" s="11">
        <v>3000</v>
      </c>
      <c r="I105" s="11">
        <v>0</v>
      </c>
      <c r="J105" s="214"/>
      <c r="K105" s="144"/>
      <c r="L105"/>
    </row>
    <row r="106" spans="2:12" x14ac:dyDescent="0.3">
      <c r="B106" s="3">
        <v>4121</v>
      </c>
      <c r="C106" s="10" t="s">
        <v>292</v>
      </c>
      <c r="E106" s="11"/>
      <c r="F106" s="11">
        <v>172228</v>
      </c>
      <c r="G106" s="11">
        <v>175000</v>
      </c>
      <c r="H106" s="11">
        <v>210000</v>
      </c>
      <c r="I106" s="11">
        <v>220000</v>
      </c>
      <c r="J106" s="1"/>
      <c r="K106" s="144"/>
      <c r="L106"/>
    </row>
    <row r="107" spans="2:12" x14ac:dyDescent="0.3">
      <c r="B107" s="3">
        <v>4122</v>
      </c>
      <c r="C107" s="10" t="s">
        <v>293</v>
      </c>
      <c r="E107" s="11"/>
      <c r="F107" s="11">
        <v>60000</v>
      </c>
      <c r="G107" s="11">
        <v>82500</v>
      </c>
      <c r="H107" s="11">
        <v>60000</v>
      </c>
      <c r="I107" s="11">
        <v>92000</v>
      </c>
      <c r="J107" s="1"/>
      <c r="K107" s="144"/>
      <c r="L107"/>
    </row>
    <row r="108" spans="2:12" x14ac:dyDescent="0.3">
      <c r="B108" s="3">
        <v>4123</v>
      </c>
      <c r="C108" s="10" t="s">
        <v>291</v>
      </c>
      <c r="E108" s="11"/>
      <c r="F108" s="11">
        <v>0</v>
      </c>
      <c r="G108" s="11">
        <v>0</v>
      </c>
      <c r="H108" s="11">
        <v>0</v>
      </c>
      <c r="I108" s="11">
        <v>0</v>
      </c>
      <c r="J108" s="1"/>
      <c r="K108" s="144"/>
      <c r="L108"/>
    </row>
    <row r="109" spans="2:12" x14ac:dyDescent="0.3">
      <c r="B109" s="3">
        <v>4141</v>
      </c>
      <c r="C109" s="10" t="s">
        <v>290</v>
      </c>
      <c r="E109" s="11"/>
      <c r="F109" s="11">
        <v>85000</v>
      </c>
      <c r="G109" s="11">
        <v>135000</v>
      </c>
      <c r="H109" s="11">
        <v>80000</v>
      </c>
      <c r="I109" s="11">
        <v>153000</v>
      </c>
      <c r="J109" s="1"/>
      <c r="K109" s="144"/>
      <c r="L109"/>
    </row>
    <row r="110" spans="2:12" x14ac:dyDescent="0.3">
      <c r="B110" s="3">
        <v>4142</v>
      </c>
      <c r="C110" s="10" t="s">
        <v>289</v>
      </c>
      <c r="E110" s="11"/>
      <c r="F110" s="11">
        <v>60000</v>
      </c>
      <c r="G110" s="11">
        <v>35000</v>
      </c>
      <c r="H110" s="11">
        <v>20000</v>
      </c>
      <c r="I110" s="11">
        <v>70000</v>
      </c>
      <c r="J110" s="1"/>
      <c r="K110" s="144"/>
      <c r="L110"/>
    </row>
    <row r="111" spans="2:12" x14ac:dyDescent="0.3">
      <c r="B111" s="3">
        <v>4143</v>
      </c>
      <c r="C111" s="10" t="s">
        <v>288</v>
      </c>
      <c r="E111" s="11"/>
      <c r="F111" s="11">
        <v>0</v>
      </c>
      <c r="G111" s="11">
        <v>0</v>
      </c>
      <c r="H111" s="11">
        <v>0</v>
      </c>
      <c r="I111" s="11">
        <v>0</v>
      </c>
      <c r="J111" s="1"/>
      <c r="K111" s="144"/>
      <c r="L111"/>
    </row>
    <row r="112" spans="2:12" x14ac:dyDescent="0.3">
      <c r="B112" s="3">
        <v>4146</v>
      </c>
      <c r="C112" s="10" t="s">
        <v>287</v>
      </c>
      <c r="E112" s="11"/>
      <c r="F112" s="11">
        <v>16000</v>
      </c>
      <c r="G112" s="11">
        <v>14000</v>
      </c>
      <c r="H112" s="11">
        <v>14000</v>
      </c>
      <c r="I112" s="11">
        <v>16000</v>
      </c>
      <c r="J112" s="1"/>
      <c r="K112" s="144"/>
      <c r="L112"/>
    </row>
    <row r="113" spans="2:12" x14ac:dyDescent="0.3">
      <c r="B113" s="3">
        <v>4311</v>
      </c>
      <c r="C113" s="10" t="s">
        <v>104</v>
      </c>
      <c r="E113" s="11"/>
      <c r="F113" s="11">
        <v>0</v>
      </c>
      <c r="G113" s="11">
        <v>0</v>
      </c>
      <c r="H113" s="11">
        <v>0</v>
      </c>
      <c r="I113" s="11">
        <v>0</v>
      </c>
      <c r="J113" s="1"/>
      <c r="K113" s="144"/>
      <c r="L113"/>
    </row>
    <row r="114" spans="2:12" x14ac:dyDescent="0.3">
      <c r="B114" s="3">
        <v>4510</v>
      </c>
      <c r="C114" s="10" t="s">
        <v>23</v>
      </c>
      <c r="D114" s="9">
        <v>19260.72</v>
      </c>
      <c r="E114" s="11">
        <v>22435.67</v>
      </c>
      <c r="F114" s="11">
        <v>119275.38</v>
      </c>
      <c r="G114" s="11">
        <v>83000</v>
      </c>
      <c r="H114" s="11">
        <v>88000</v>
      </c>
      <c r="I114" s="11">
        <v>93280</v>
      </c>
      <c r="J114" s="1"/>
      <c r="K114" s="144"/>
      <c r="L114"/>
    </row>
    <row r="115" spans="2:12" x14ac:dyDescent="0.3">
      <c r="B115" s="3">
        <v>4520</v>
      </c>
      <c r="C115" s="10" t="s">
        <v>65</v>
      </c>
      <c r="D115" s="9">
        <v>324</v>
      </c>
      <c r="E115" s="9">
        <v>384</v>
      </c>
      <c r="F115" s="9">
        <v>1625.8</v>
      </c>
      <c r="G115" s="9">
        <v>2000</v>
      </c>
      <c r="H115" s="9">
        <v>1800</v>
      </c>
      <c r="I115" s="9">
        <v>1100</v>
      </c>
      <c r="J115" s="1"/>
      <c r="K115" s="144"/>
      <c r="L115"/>
    </row>
    <row r="116" spans="2:12" x14ac:dyDescent="0.3">
      <c r="B116" s="3">
        <v>4760</v>
      </c>
      <c r="C116" s="10" t="s">
        <v>66</v>
      </c>
      <c r="D116" s="9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50</v>
      </c>
      <c r="J116" s="1"/>
      <c r="K116" s="144"/>
      <c r="L116"/>
    </row>
    <row r="117" spans="2:12" x14ac:dyDescent="0.3">
      <c r="B117" s="3">
        <v>5120</v>
      </c>
      <c r="C117" s="10" t="s">
        <v>67</v>
      </c>
      <c r="D117" s="9">
        <v>500</v>
      </c>
      <c r="E117" s="11">
        <v>500</v>
      </c>
      <c r="F117" s="11">
        <v>500</v>
      </c>
      <c r="G117" s="11">
        <v>500</v>
      </c>
      <c r="H117" s="11">
        <v>500</v>
      </c>
      <c r="I117" s="11">
        <v>500</v>
      </c>
      <c r="J117" s="1"/>
      <c r="K117" s="144"/>
      <c r="L117"/>
    </row>
    <row r="118" spans="2:12" x14ac:dyDescent="0.3">
      <c r="B118" s="3">
        <v>5125</v>
      </c>
      <c r="C118" s="10" t="s">
        <v>24</v>
      </c>
      <c r="D118" s="9">
        <v>8500</v>
      </c>
      <c r="E118" s="11">
        <v>8800</v>
      </c>
      <c r="F118" s="11">
        <v>15093</v>
      </c>
      <c r="G118" s="11">
        <v>16500</v>
      </c>
      <c r="H118" s="11">
        <v>21000</v>
      </c>
      <c r="I118" s="11">
        <v>21630</v>
      </c>
      <c r="J118" s="1"/>
      <c r="K118" s="144"/>
      <c r="L118"/>
    </row>
    <row r="119" spans="2:12" x14ac:dyDescent="0.3">
      <c r="B119" s="3">
        <v>5330</v>
      </c>
      <c r="C119" s="10" t="s">
        <v>25</v>
      </c>
      <c r="D119" s="9">
        <v>10000</v>
      </c>
      <c r="E119" s="11">
        <v>22300</v>
      </c>
      <c r="F119" s="11">
        <v>20000</v>
      </c>
      <c r="G119" s="11">
        <v>22000</v>
      </c>
      <c r="H119" s="11">
        <v>20000</v>
      </c>
      <c r="I119" s="11">
        <v>20600</v>
      </c>
      <c r="J119" s="1"/>
      <c r="K119" s="144"/>
      <c r="L119"/>
    </row>
    <row r="120" spans="2:12" x14ac:dyDescent="0.3">
      <c r="B120" s="3">
        <v>5510</v>
      </c>
      <c r="C120" s="10" t="s">
        <v>69</v>
      </c>
      <c r="D120" s="9">
        <v>800</v>
      </c>
      <c r="E120" s="11">
        <v>850</v>
      </c>
      <c r="F120" s="11">
        <v>850</v>
      </c>
      <c r="G120" s="11">
        <v>850</v>
      </c>
      <c r="H120" s="11">
        <v>500</v>
      </c>
      <c r="I120" s="11">
        <v>500</v>
      </c>
      <c r="J120" s="1"/>
      <c r="K120" s="144"/>
      <c r="L120"/>
    </row>
    <row r="121" spans="2:12" x14ac:dyDescent="0.3">
      <c r="B121" s="3">
        <v>5520</v>
      </c>
      <c r="C121" s="10" t="s">
        <v>26</v>
      </c>
      <c r="D121" s="9">
        <v>3165</v>
      </c>
      <c r="E121" s="11">
        <v>3165</v>
      </c>
      <c r="F121" s="11">
        <v>11379.17</v>
      </c>
      <c r="G121" s="11">
        <v>11000</v>
      </c>
      <c r="H121" s="11">
        <v>11550</v>
      </c>
      <c r="I121" s="11">
        <v>15000</v>
      </c>
      <c r="J121" s="1"/>
      <c r="K121" s="144"/>
      <c r="L121"/>
    </row>
    <row r="122" spans="2:12" x14ac:dyDescent="0.3">
      <c r="B122" s="3">
        <v>5540</v>
      </c>
      <c r="C122" s="10" t="s">
        <v>27</v>
      </c>
      <c r="D122" s="9">
        <v>1000</v>
      </c>
      <c r="E122" s="11">
        <v>1000</v>
      </c>
      <c r="F122" s="11">
        <v>1000</v>
      </c>
      <c r="G122" s="11">
        <v>1500</v>
      </c>
      <c r="H122" s="11">
        <v>1000</v>
      </c>
      <c r="I122" s="11">
        <v>1000</v>
      </c>
      <c r="J122" s="1"/>
      <c r="K122" s="144"/>
      <c r="L122"/>
    </row>
    <row r="123" spans="2:12" x14ac:dyDescent="0.3">
      <c r="B123" s="3">
        <v>5610</v>
      </c>
      <c r="C123" s="10" t="s">
        <v>70</v>
      </c>
      <c r="D123" s="9">
        <v>3260</v>
      </c>
      <c r="E123" s="11">
        <v>3260</v>
      </c>
      <c r="F123" s="11">
        <v>4000</v>
      </c>
      <c r="G123" s="11">
        <v>8000</v>
      </c>
      <c r="H123" s="11">
        <v>5000</v>
      </c>
      <c r="I123" s="11">
        <v>2000</v>
      </c>
      <c r="J123" s="1"/>
      <c r="K123" s="144"/>
      <c r="L123"/>
    </row>
    <row r="124" spans="2:12" x14ac:dyDescent="0.3">
      <c r="B124" s="3">
        <v>5620</v>
      </c>
      <c r="C124" s="10" t="s">
        <v>28</v>
      </c>
      <c r="D124" s="9">
        <v>0</v>
      </c>
      <c r="E124" s="11">
        <v>50</v>
      </c>
      <c r="F124" s="11">
        <v>50</v>
      </c>
      <c r="G124" s="11">
        <v>100</v>
      </c>
      <c r="H124" s="11">
        <v>50</v>
      </c>
      <c r="I124" s="11">
        <v>50</v>
      </c>
      <c r="J124" s="1"/>
      <c r="K124" s="144"/>
      <c r="L124"/>
    </row>
    <row r="125" spans="2:12" x14ac:dyDescent="0.3">
      <c r="B125" s="3">
        <v>5630</v>
      </c>
      <c r="C125" s="10" t="s">
        <v>29</v>
      </c>
      <c r="D125" s="9">
        <v>500</v>
      </c>
      <c r="E125" s="11">
        <v>500</v>
      </c>
      <c r="F125" s="11">
        <v>750</v>
      </c>
      <c r="G125" s="11">
        <v>2000</v>
      </c>
      <c r="H125" s="11">
        <v>2000</v>
      </c>
      <c r="I125" s="11">
        <v>2000</v>
      </c>
      <c r="J125" s="1"/>
      <c r="K125" s="144"/>
      <c r="L125"/>
    </row>
    <row r="126" spans="2:12" x14ac:dyDescent="0.3">
      <c r="B126" s="3">
        <v>5650</v>
      </c>
      <c r="C126" s="10" t="s">
        <v>30</v>
      </c>
      <c r="D126" s="9">
        <v>0</v>
      </c>
      <c r="E126" s="11">
        <v>0</v>
      </c>
      <c r="F126" s="11">
        <v>0</v>
      </c>
      <c r="G126" s="11">
        <v>0</v>
      </c>
      <c r="H126" s="11">
        <v>500</v>
      </c>
      <c r="I126" s="11">
        <v>500</v>
      </c>
      <c r="J126" s="1"/>
      <c r="K126" s="144"/>
      <c r="L126"/>
    </row>
    <row r="127" spans="2:12" x14ac:dyDescent="0.3">
      <c r="B127" s="3">
        <v>6510</v>
      </c>
      <c r="C127" s="10" t="s">
        <v>31</v>
      </c>
      <c r="D127" s="9">
        <v>2500</v>
      </c>
      <c r="E127" s="11">
        <v>2500</v>
      </c>
      <c r="F127" s="11">
        <v>2500</v>
      </c>
      <c r="G127" s="11">
        <v>2000</v>
      </c>
      <c r="H127" s="11">
        <v>2000</v>
      </c>
      <c r="I127" s="11">
        <v>2200</v>
      </c>
      <c r="J127" s="1"/>
      <c r="K127" s="144"/>
      <c r="L127"/>
    </row>
    <row r="128" spans="2:12" ht="16.5" customHeight="1" x14ac:dyDescent="0.3">
      <c r="B128" s="3">
        <v>6515</v>
      </c>
      <c r="C128" s="10" t="s">
        <v>45</v>
      </c>
      <c r="D128" s="9">
        <v>150</v>
      </c>
      <c r="E128" s="11">
        <v>150</v>
      </c>
      <c r="F128" s="11">
        <v>300</v>
      </c>
      <c r="G128" s="11">
        <v>300</v>
      </c>
      <c r="H128" s="11">
        <v>500</v>
      </c>
      <c r="I128" s="11">
        <v>500</v>
      </c>
      <c r="J128" s="1"/>
      <c r="K128" s="144"/>
      <c r="L128"/>
    </row>
    <row r="129" spans="1:15" ht="16.5" customHeight="1" x14ac:dyDescent="0.3">
      <c r="B129" s="3">
        <v>8315</v>
      </c>
      <c r="C129" s="10" t="s">
        <v>348</v>
      </c>
      <c r="E129" s="11"/>
      <c r="F129" s="11"/>
      <c r="G129" s="11">
        <v>112125.98</v>
      </c>
      <c r="H129" s="11">
        <v>0</v>
      </c>
      <c r="I129" s="11">
        <v>0</v>
      </c>
      <c r="J129" s="1"/>
      <c r="K129" s="144"/>
      <c r="L129"/>
    </row>
    <row r="130" spans="1:15" x14ac:dyDescent="0.3">
      <c r="B130" s="3">
        <v>8320</v>
      </c>
      <c r="C130" s="10" t="s">
        <v>36</v>
      </c>
      <c r="D130" s="9">
        <v>100</v>
      </c>
      <c r="E130" s="11">
        <v>300</v>
      </c>
      <c r="F130" s="11">
        <v>300</v>
      </c>
      <c r="G130" s="11">
        <v>300</v>
      </c>
      <c r="H130" s="11">
        <v>0</v>
      </c>
      <c r="I130" s="11">
        <v>0</v>
      </c>
      <c r="J130" s="1"/>
      <c r="K130" s="144"/>
      <c r="L130"/>
    </row>
    <row r="131" spans="1:15" ht="12" customHeight="1" x14ac:dyDescent="0.3">
      <c r="B131" s="3">
        <v>8322</v>
      </c>
      <c r="C131" s="10" t="s">
        <v>108</v>
      </c>
      <c r="D131" s="9">
        <v>8993.32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"/>
      <c r="K131" s="144"/>
      <c r="L131"/>
    </row>
    <row r="132" spans="1:15" x14ac:dyDescent="0.3">
      <c r="B132" s="3">
        <v>8330</v>
      </c>
      <c r="C132" s="10" t="s">
        <v>118</v>
      </c>
      <c r="E132" s="11">
        <v>5000</v>
      </c>
      <c r="F132" s="11">
        <v>5000</v>
      </c>
      <c r="G132" s="11">
        <v>5000</v>
      </c>
      <c r="H132" s="11"/>
      <c r="I132" s="11">
        <v>0</v>
      </c>
      <c r="J132" s="1"/>
      <c r="K132" s="144"/>
      <c r="L132"/>
    </row>
    <row r="133" spans="1:15" x14ac:dyDescent="0.3">
      <c r="B133" s="3">
        <v>9150</v>
      </c>
      <c r="C133" s="10" t="s">
        <v>71</v>
      </c>
      <c r="D133" s="9">
        <v>500</v>
      </c>
      <c r="E133" s="11">
        <v>600</v>
      </c>
      <c r="F133" s="11">
        <v>600</v>
      </c>
      <c r="G133" s="11">
        <v>600</v>
      </c>
      <c r="H133" s="11">
        <v>500</v>
      </c>
      <c r="I133" s="11">
        <v>500</v>
      </c>
      <c r="J133" s="1"/>
      <c r="K133" s="144"/>
      <c r="L133"/>
    </row>
    <row r="134" spans="1:15" x14ac:dyDescent="0.3">
      <c r="B134" s="3">
        <v>9155</v>
      </c>
      <c r="C134" s="10" t="s">
        <v>98</v>
      </c>
      <c r="D134" s="9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"/>
      <c r="K134" s="144"/>
      <c r="L134"/>
    </row>
    <row r="135" spans="1:15" x14ac:dyDescent="0.3">
      <c r="B135" s="3">
        <v>9165</v>
      </c>
      <c r="C135" s="10" t="s">
        <v>95</v>
      </c>
      <c r="D135" s="64">
        <v>2500</v>
      </c>
      <c r="E135" s="71">
        <v>2500</v>
      </c>
      <c r="F135" s="71">
        <v>3000</v>
      </c>
      <c r="G135" s="71">
        <v>3500</v>
      </c>
      <c r="H135" s="71">
        <v>3500</v>
      </c>
      <c r="I135" s="71">
        <v>3500</v>
      </c>
      <c r="J135" s="1"/>
      <c r="K135" s="144"/>
      <c r="L135"/>
    </row>
    <row r="136" spans="1:15" ht="18" x14ac:dyDescent="0.35">
      <c r="C136" s="50" t="s">
        <v>21</v>
      </c>
      <c r="D136" s="16">
        <f>SUM(D102:D135)</f>
        <v>135334.05000000002</v>
      </c>
      <c r="E136" s="16">
        <f>154813.67+5000</f>
        <v>159813.67000000001</v>
      </c>
      <c r="F136" s="16">
        <f>SUM(F102:F135)</f>
        <v>676797.35000000009</v>
      </c>
      <c r="G136" s="16">
        <f>SUM(G102:G135)</f>
        <v>810775.98</v>
      </c>
      <c r="H136" s="16">
        <f>SUM(H102:H135)</f>
        <v>655157</v>
      </c>
      <c r="I136" s="16">
        <f>SUM(I102:I135)</f>
        <v>814467</v>
      </c>
      <c r="J136" s="1"/>
      <c r="K136" s="144"/>
      <c r="L136"/>
    </row>
    <row r="137" spans="1:15" s="7" customFormat="1" ht="18" x14ac:dyDescent="0.35">
      <c r="B137" s="40"/>
      <c r="C137" s="56"/>
      <c r="D137" s="17"/>
      <c r="E137" s="70"/>
      <c r="F137" s="85"/>
      <c r="G137" s="85"/>
      <c r="H137" s="85"/>
      <c r="I137" s="85"/>
      <c r="J137" s="6"/>
      <c r="K137" s="146"/>
      <c r="O137" s="6"/>
    </row>
    <row r="138" spans="1:15" s="7" customFormat="1" ht="18" x14ac:dyDescent="0.35">
      <c r="B138" s="40"/>
      <c r="C138" s="198" t="s">
        <v>406</v>
      </c>
      <c r="D138" s="169"/>
      <c r="E138" s="170"/>
      <c r="F138" s="199"/>
      <c r="G138" s="200">
        <v>10000</v>
      </c>
      <c r="H138" s="85"/>
      <c r="I138" s="85"/>
      <c r="J138" s="6"/>
      <c r="K138" s="146"/>
      <c r="O138" s="6"/>
    </row>
    <row r="139" spans="1:15" x14ac:dyDescent="0.3">
      <c r="C139" s="50"/>
      <c r="D139" s="15"/>
      <c r="E139" s="11"/>
      <c r="F139" s="84"/>
      <c r="G139" s="84"/>
      <c r="H139" s="84"/>
      <c r="I139" s="84"/>
      <c r="J139" s="1"/>
      <c r="K139" s="144"/>
      <c r="L139"/>
    </row>
    <row r="140" spans="1:15" x14ac:dyDescent="0.3">
      <c r="D140" s="15"/>
      <c r="E140" s="11"/>
      <c r="F140" s="84"/>
      <c r="G140" s="84"/>
      <c r="H140" s="84"/>
      <c r="I140" s="84"/>
      <c r="J140" s="1"/>
      <c r="K140" s="144"/>
      <c r="L140"/>
    </row>
    <row r="141" spans="1:15" ht="21" x14ac:dyDescent="0.4">
      <c r="A141" s="24"/>
      <c r="B141" s="36"/>
      <c r="C141" s="51" t="s">
        <v>114</v>
      </c>
      <c r="D141" s="15"/>
      <c r="E141" s="11"/>
      <c r="F141" s="28" t="s">
        <v>282</v>
      </c>
      <c r="G141" s="28" t="s">
        <v>283</v>
      </c>
      <c r="H141" s="28" t="s">
        <v>350</v>
      </c>
      <c r="I141" s="28" t="s">
        <v>365</v>
      </c>
      <c r="J141" s="1"/>
      <c r="K141" s="144"/>
      <c r="L141"/>
    </row>
    <row r="142" spans="1:15" x14ac:dyDescent="0.3">
      <c r="A142" t="s">
        <v>115</v>
      </c>
      <c r="B142" s="3">
        <v>5390</v>
      </c>
      <c r="C142" s="10" t="s">
        <v>351</v>
      </c>
      <c r="D142" s="15"/>
      <c r="E142" s="11">
        <v>0</v>
      </c>
      <c r="F142" s="11">
        <v>0</v>
      </c>
      <c r="G142" s="11">
        <v>0</v>
      </c>
      <c r="H142" s="11">
        <v>400</v>
      </c>
      <c r="I142" s="11">
        <v>0</v>
      </c>
      <c r="J142" s="1"/>
      <c r="K142" s="144"/>
      <c r="L142"/>
    </row>
    <row r="143" spans="1:15" x14ac:dyDescent="0.3">
      <c r="B143" s="3">
        <v>5320</v>
      </c>
      <c r="C143" s="10" t="s">
        <v>109</v>
      </c>
      <c r="D143" s="15"/>
      <c r="E143" s="11"/>
      <c r="F143" s="11"/>
      <c r="G143" s="11"/>
      <c r="H143" s="11">
        <v>0</v>
      </c>
      <c r="I143" s="11">
        <v>0</v>
      </c>
      <c r="J143" s="1"/>
      <c r="K143" s="144"/>
      <c r="L143"/>
    </row>
    <row r="144" spans="1:15" x14ac:dyDescent="0.3">
      <c r="B144" s="3">
        <v>5330</v>
      </c>
      <c r="C144" s="10" t="s">
        <v>25</v>
      </c>
      <c r="D144" s="15"/>
      <c r="E144" s="11">
        <v>0</v>
      </c>
      <c r="F144" s="11">
        <v>0</v>
      </c>
      <c r="G144" s="11">
        <v>1625</v>
      </c>
      <c r="H144" s="11">
        <v>0</v>
      </c>
      <c r="I144" s="11">
        <v>0</v>
      </c>
      <c r="J144" s="1"/>
      <c r="K144" s="144"/>
      <c r="L144"/>
    </row>
    <row r="145" spans="1:15" ht="18" customHeight="1" x14ac:dyDescent="0.3">
      <c r="B145" s="3">
        <v>5530</v>
      </c>
      <c r="C145" s="10" t="s">
        <v>352</v>
      </c>
      <c r="D145" s="15"/>
      <c r="E145" s="11"/>
      <c r="F145" s="11">
        <v>0</v>
      </c>
      <c r="G145" s="11">
        <v>0</v>
      </c>
      <c r="H145" s="11">
        <v>100</v>
      </c>
      <c r="I145" s="11">
        <v>100</v>
      </c>
      <c r="J145" s="1"/>
      <c r="K145" s="144"/>
      <c r="L145"/>
    </row>
    <row r="146" spans="1:15" x14ac:dyDescent="0.3">
      <c r="B146" s="3">
        <v>5540</v>
      </c>
      <c r="C146" s="10" t="s">
        <v>27</v>
      </c>
      <c r="D146" s="15"/>
      <c r="E146" s="11"/>
      <c r="F146" s="11">
        <v>0</v>
      </c>
      <c r="G146" s="11">
        <v>0</v>
      </c>
      <c r="H146" s="11">
        <v>400</v>
      </c>
      <c r="I146" s="11">
        <v>400</v>
      </c>
      <c r="J146" s="1"/>
      <c r="K146" s="144"/>
      <c r="L146"/>
    </row>
    <row r="147" spans="1:15" x14ac:dyDescent="0.3">
      <c r="B147" s="3">
        <v>8310</v>
      </c>
      <c r="C147" s="10" t="s">
        <v>119</v>
      </c>
      <c r="D147" s="15"/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"/>
      <c r="K147" s="144"/>
      <c r="L147"/>
    </row>
    <row r="148" spans="1:15" x14ac:dyDescent="0.3">
      <c r="B148" s="3">
        <v>8330</v>
      </c>
      <c r="C148" s="10" t="s">
        <v>118</v>
      </c>
      <c r="D148" s="15"/>
      <c r="E148" s="11">
        <v>0</v>
      </c>
      <c r="F148" s="71">
        <v>5000</v>
      </c>
      <c r="G148" s="71">
        <v>3375</v>
      </c>
      <c r="H148" s="71">
        <v>100</v>
      </c>
      <c r="I148" s="71">
        <v>0</v>
      </c>
      <c r="J148" s="1"/>
      <c r="K148" s="144"/>
      <c r="L148"/>
    </row>
    <row r="149" spans="1:15" s="5" customFormat="1" ht="18" x14ac:dyDescent="0.35">
      <c r="B149" s="41"/>
      <c r="C149" s="56" t="s">
        <v>21</v>
      </c>
      <c r="D149" s="17"/>
      <c r="E149" s="70"/>
      <c r="F149" s="70">
        <f>F148</f>
        <v>5000</v>
      </c>
      <c r="G149" s="70">
        <f>SUM(G142:G148)</f>
        <v>5000</v>
      </c>
      <c r="H149" s="70">
        <f>SUM(H142:H148)</f>
        <v>1000</v>
      </c>
      <c r="I149" s="70">
        <f>SUM(I142:I148)</f>
        <v>500</v>
      </c>
      <c r="J149" s="82"/>
      <c r="K149" s="147"/>
      <c r="O149" s="82"/>
    </row>
    <row r="150" spans="1:15" x14ac:dyDescent="0.3">
      <c r="D150" s="15"/>
      <c r="E150" s="11"/>
      <c r="F150" s="84"/>
      <c r="G150" s="84"/>
      <c r="H150" s="84"/>
      <c r="I150" s="84"/>
      <c r="J150" s="1"/>
      <c r="K150" s="144"/>
      <c r="L150"/>
    </row>
    <row r="151" spans="1:15" x14ac:dyDescent="0.3">
      <c r="D151" s="15"/>
      <c r="E151" s="11"/>
      <c r="F151" s="84"/>
      <c r="G151" s="84"/>
      <c r="H151" s="84"/>
      <c r="I151" s="84"/>
      <c r="J151" s="1"/>
      <c r="K151" s="144"/>
      <c r="L151"/>
    </row>
    <row r="152" spans="1:15" x14ac:dyDescent="0.3">
      <c r="D152" s="15"/>
      <c r="E152" s="11"/>
      <c r="F152" s="84"/>
      <c r="G152" s="84"/>
      <c r="H152" s="84"/>
      <c r="I152" s="84"/>
      <c r="J152" s="1"/>
      <c r="K152" s="144"/>
      <c r="L152"/>
    </row>
    <row r="153" spans="1:15" ht="21" x14ac:dyDescent="0.4">
      <c r="A153" s="24"/>
      <c r="B153" s="36"/>
      <c r="C153" s="51" t="s">
        <v>111</v>
      </c>
      <c r="D153" s="28" t="s">
        <v>144</v>
      </c>
      <c r="E153" s="28" t="s">
        <v>145</v>
      </c>
      <c r="F153" s="28" t="s">
        <v>282</v>
      </c>
      <c r="G153" s="28" t="s">
        <v>283</v>
      </c>
      <c r="H153" s="28" t="s">
        <v>350</v>
      </c>
      <c r="I153" s="28" t="s">
        <v>365</v>
      </c>
      <c r="J153" s="1"/>
      <c r="K153" s="144"/>
      <c r="L153"/>
    </row>
    <row r="154" spans="1:15" x14ac:dyDescent="0.3">
      <c r="A154" t="s">
        <v>38</v>
      </c>
      <c r="B154" s="3">
        <v>4110</v>
      </c>
      <c r="C154" s="10" t="s">
        <v>102</v>
      </c>
      <c r="D154" s="11">
        <v>117432</v>
      </c>
      <c r="E154" s="11">
        <v>186877</v>
      </c>
      <c r="F154" s="11">
        <v>0</v>
      </c>
      <c r="G154" s="11">
        <v>0</v>
      </c>
      <c r="H154" s="11">
        <v>0</v>
      </c>
      <c r="I154" s="11">
        <v>0</v>
      </c>
      <c r="J154" s="1"/>
      <c r="K154" s="144"/>
      <c r="L154"/>
    </row>
    <row r="155" spans="1:15" x14ac:dyDescent="0.3">
      <c r="B155" s="3">
        <v>4111</v>
      </c>
      <c r="C155" s="10" t="s">
        <v>133</v>
      </c>
      <c r="D155" s="11">
        <v>87373</v>
      </c>
      <c r="E155" s="11">
        <v>75000</v>
      </c>
      <c r="F155" s="11">
        <v>0</v>
      </c>
      <c r="G155" s="11">
        <v>0</v>
      </c>
      <c r="H155" s="11">
        <v>0</v>
      </c>
      <c r="I155" s="11">
        <v>0</v>
      </c>
      <c r="J155" s="1"/>
      <c r="K155" s="144"/>
      <c r="L155"/>
    </row>
    <row r="156" spans="1:15" x14ac:dyDescent="0.3">
      <c r="B156" s="3">
        <v>4112</v>
      </c>
      <c r="C156" s="10" t="s">
        <v>134</v>
      </c>
      <c r="D156" s="11">
        <v>14986</v>
      </c>
      <c r="E156" s="11">
        <v>15500</v>
      </c>
      <c r="F156" s="11">
        <v>0</v>
      </c>
      <c r="G156" s="11">
        <v>0</v>
      </c>
      <c r="H156" s="11">
        <v>0</v>
      </c>
      <c r="I156" s="11">
        <v>0</v>
      </c>
      <c r="J156" s="1"/>
      <c r="K156" s="144"/>
      <c r="L156"/>
    </row>
    <row r="157" spans="1:15" x14ac:dyDescent="0.3">
      <c r="B157" s="3">
        <v>4510</v>
      </c>
      <c r="C157" s="10" t="s">
        <v>49</v>
      </c>
      <c r="D157" s="11">
        <v>84850</v>
      </c>
      <c r="E157" s="11">
        <v>76372</v>
      </c>
      <c r="F157" s="11">
        <v>0</v>
      </c>
      <c r="G157" s="11">
        <v>0</v>
      </c>
      <c r="H157" s="11">
        <v>0</v>
      </c>
      <c r="I157" s="11">
        <v>0</v>
      </c>
      <c r="J157" s="1"/>
      <c r="K157" s="144"/>
      <c r="L157"/>
    </row>
    <row r="158" spans="1:15" x14ac:dyDescent="0.3">
      <c r="B158" s="3">
        <v>4520</v>
      </c>
      <c r="C158" s="10" t="s">
        <v>73</v>
      </c>
      <c r="D158" s="11">
        <v>684</v>
      </c>
      <c r="E158" s="11">
        <v>684</v>
      </c>
      <c r="F158" s="11">
        <v>0</v>
      </c>
      <c r="G158" s="11">
        <v>0</v>
      </c>
      <c r="H158" s="11">
        <v>0</v>
      </c>
      <c r="I158" s="11">
        <v>0</v>
      </c>
      <c r="J158" s="1"/>
      <c r="K158" s="144"/>
      <c r="L158"/>
    </row>
    <row r="159" spans="1:15" x14ac:dyDescent="0.3">
      <c r="B159" s="3">
        <v>4710</v>
      </c>
      <c r="C159" s="10" t="s">
        <v>39</v>
      </c>
      <c r="D159" s="11">
        <v>2500</v>
      </c>
      <c r="E159" s="11">
        <v>2500</v>
      </c>
      <c r="F159" s="11">
        <v>2500</v>
      </c>
      <c r="G159" s="11">
        <v>2500</v>
      </c>
      <c r="H159" s="11">
        <v>2500</v>
      </c>
      <c r="I159" s="11">
        <v>2500</v>
      </c>
      <c r="J159" s="1"/>
      <c r="K159" s="144"/>
      <c r="L159"/>
    </row>
    <row r="160" spans="1:15" x14ac:dyDescent="0.3">
      <c r="B160" s="3">
        <v>4711</v>
      </c>
      <c r="C160" s="10" t="s">
        <v>135</v>
      </c>
      <c r="D160" s="11">
        <v>1080</v>
      </c>
      <c r="E160" s="11">
        <v>1080</v>
      </c>
      <c r="F160" s="11">
        <v>1100</v>
      </c>
      <c r="G160" s="11">
        <v>1100</v>
      </c>
      <c r="H160" s="11">
        <v>1100</v>
      </c>
      <c r="I160" s="11">
        <v>1500</v>
      </c>
      <c r="J160" s="1"/>
      <c r="K160" s="144"/>
      <c r="L160"/>
    </row>
    <row r="161" spans="2:12" x14ac:dyDescent="0.3">
      <c r="B161" s="3">
        <v>4760</v>
      </c>
      <c r="C161" s="10" t="s">
        <v>75</v>
      </c>
      <c r="D161" s="11">
        <v>500</v>
      </c>
      <c r="E161" s="11">
        <v>200</v>
      </c>
      <c r="F161" s="11">
        <v>200</v>
      </c>
      <c r="G161" s="11">
        <v>200</v>
      </c>
      <c r="H161" s="11">
        <v>200</v>
      </c>
      <c r="I161" s="11">
        <v>200</v>
      </c>
      <c r="J161" s="1"/>
      <c r="K161" s="144"/>
      <c r="L161"/>
    </row>
    <row r="162" spans="2:12" x14ac:dyDescent="0.3">
      <c r="B162" s="3">
        <v>5125</v>
      </c>
      <c r="C162" s="10" t="s">
        <v>76</v>
      </c>
      <c r="D162" s="11">
        <v>3869</v>
      </c>
      <c r="E162" s="11">
        <v>2000</v>
      </c>
      <c r="F162" s="11">
        <v>2000</v>
      </c>
      <c r="G162" s="11">
        <v>2000</v>
      </c>
      <c r="H162" s="11">
        <v>2100</v>
      </c>
      <c r="I162" s="11">
        <v>2100</v>
      </c>
      <c r="J162" s="1"/>
      <c r="K162" s="144"/>
      <c r="L162"/>
    </row>
    <row r="163" spans="2:12" x14ac:dyDescent="0.3">
      <c r="B163" s="3">
        <v>5130</v>
      </c>
      <c r="C163" s="10" t="s">
        <v>40</v>
      </c>
      <c r="D163" s="11">
        <v>6000</v>
      </c>
      <c r="E163" s="11">
        <v>4000</v>
      </c>
      <c r="F163" s="11">
        <v>4000</v>
      </c>
      <c r="G163" s="11">
        <v>4000</v>
      </c>
      <c r="H163" s="11">
        <v>4100</v>
      </c>
      <c r="I163" s="11">
        <v>4500</v>
      </c>
      <c r="J163" s="1"/>
      <c r="K163" s="144"/>
      <c r="L163"/>
    </row>
    <row r="164" spans="2:12" x14ac:dyDescent="0.3">
      <c r="B164" s="3">
        <v>5330</v>
      </c>
      <c r="C164" s="10" t="s">
        <v>25</v>
      </c>
      <c r="D164" s="11">
        <v>10000</v>
      </c>
      <c r="E164" s="11">
        <v>10000</v>
      </c>
      <c r="F164" s="11">
        <v>10000</v>
      </c>
      <c r="G164" s="11">
        <v>10000</v>
      </c>
      <c r="H164" s="11">
        <v>10000</v>
      </c>
      <c r="I164" s="11">
        <v>10000</v>
      </c>
      <c r="J164" s="1"/>
      <c r="K164" s="144"/>
      <c r="L164"/>
    </row>
    <row r="165" spans="2:12" x14ac:dyDescent="0.3">
      <c r="B165" s="3">
        <v>5370</v>
      </c>
      <c r="C165" s="10" t="s">
        <v>41</v>
      </c>
      <c r="D165" s="11">
        <v>3210</v>
      </c>
      <c r="E165" s="11">
        <v>3210</v>
      </c>
      <c r="F165" s="11">
        <v>3274</v>
      </c>
      <c r="G165" s="11">
        <v>3500</v>
      </c>
      <c r="H165" s="11">
        <v>3500</v>
      </c>
      <c r="I165" s="11">
        <v>3910</v>
      </c>
      <c r="J165" s="1"/>
      <c r="K165" s="144"/>
      <c r="L165"/>
    </row>
    <row r="166" spans="2:12" x14ac:dyDescent="0.3">
      <c r="B166" s="3">
        <v>5510</v>
      </c>
      <c r="C166" s="10" t="s">
        <v>69</v>
      </c>
      <c r="D166" s="11">
        <v>500</v>
      </c>
      <c r="E166" s="11">
        <v>600</v>
      </c>
      <c r="F166" s="11">
        <v>500</v>
      </c>
      <c r="G166" s="11">
        <v>500</v>
      </c>
      <c r="H166" s="11">
        <v>500</v>
      </c>
      <c r="I166" s="11">
        <v>500</v>
      </c>
      <c r="J166" s="1"/>
      <c r="K166" s="144"/>
      <c r="L166"/>
    </row>
    <row r="167" spans="2:12" x14ac:dyDescent="0.3">
      <c r="B167" s="3">
        <v>5520</v>
      </c>
      <c r="C167" s="10" t="s">
        <v>26</v>
      </c>
      <c r="D167" s="11">
        <v>4190</v>
      </c>
      <c r="E167" s="11">
        <v>4565</v>
      </c>
      <c r="F167" s="11">
        <v>4500</v>
      </c>
      <c r="G167" s="11">
        <v>2000</v>
      </c>
      <c r="H167" s="11">
        <v>2200</v>
      </c>
      <c r="I167" s="11">
        <v>2200</v>
      </c>
      <c r="J167" s="1"/>
      <c r="K167" s="144"/>
      <c r="L167"/>
    </row>
    <row r="168" spans="2:12" x14ac:dyDescent="0.3">
      <c r="B168" s="3">
        <v>5560</v>
      </c>
      <c r="C168" s="10" t="s">
        <v>32</v>
      </c>
      <c r="D168" s="11">
        <v>43858</v>
      </c>
      <c r="E168" s="11">
        <v>34200</v>
      </c>
      <c r="F168" s="11">
        <v>42200</v>
      </c>
      <c r="G168" s="11">
        <v>38756</v>
      </c>
      <c r="H168" s="11">
        <v>31000</v>
      </c>
      <c r="I168" s="11">
        <v>54550</v>
      </c>
      <c r="J168" s="1"/>
      <c r="K168" s="144"/>
      <c r="L168"/>
    </row>
    <row r="169" spans="2:12" x14ac:dyDescent="0.3">
      <c r="B169" s="3">
        <v>5561</v>
      </c>
      <c r="C169" s="10" t="s">
        <v>136</v>
      </c>
      <c r="D169" s="11">
        <v>2161</v>
      </c>
      <c r="E169" s="11">
        <v>2161</v>
      </c>
      <c r="F169" s="11">
        <v>2200</v>
      </c>
      <c r="G169" s="11">
        <v>2200</v>
      </c>
      <c r="H169" s="11">
        <v>2300</v>
      </c>
      <c r="I169" s="11">
        <v>2300</v>
      </c>
      <c r="J169" s="1"/>
      <c r="K169" s="144"/>
      <c r="L169"/>
    </row>
    <row r="170" spans="2:12" x14ac:dyDescent="0.3">
      <c r="B170" s="3">
        <v>5562</v>
      </c>
      <c r="C170" s="10" t="s">
        <v>137</v>
      </c>
      <c r="D170" s="11">
        <v>2304</v>
      </c>
      <c r="E170" s="11">
        <v>2304</v>
      </c>
      <c r="F170" s="11">
        <v>3086</v>
      </c>
      <c r="G170" s="11">
        <v>3200</v>
      </c>
      <c r="H170" s="11">
        <v>3200</v>
      </c>
      <c r="I170" s="11">
        <v>0</v>
      </c>
      <c r="J170" s="1"/>
      <c r="K170" s="144"/>
      <c r="L170"/>
    </row>
    <row r="171" spans="2:12" x14ac:dyDescent="0.3">
      <c r="B171" s="3">
        <v>5563</v>
      </c>
      <c r="C171" s="10" t="s">
        <v>142</v>
      </c>
      <c r="D171" s="11">
        <v>5768</v>
      </c>
      <c r="E171" s="11">
        <v>5768</v>
      </c>
      <c r="F171" s="11">
        <v>7000</v>
      </c>
      <c r="G171" s="11">
        <v>8000</v>
      </c>
      <c r="H171" s="11">
        <v>8000</v>
      </c>
      <c r="I171" s="11">
        <v>8500</v>
      </c>
      <c r="J171" s="1"/>
      <c r="K171" s="144"/>
      <c r="L171"/>
    </row>
    <row r="172" spans="2:12" x14ac:dyDescent="0.3">
      <c r="B172" s="3">
        <v>5564</v>
      </c>
      <c r="C172" s="10" t="s">
        <v>188</v>
      </c>
      <c r="D172" s="11">
        <v>800</v>
      </c>
      <c r="E172" s="11">
        <v>0</v>
      </c>
      <c r="F172" s="11">
        <v>0</v>
      </c>
      <c r="G172" s="11">
        <v>0</v>
      </c>
      <c r="H172" s="11">
        <v>0</v>
      </c>
      <c r="I172" s="11">
        <v>1000</v>
      </c>
      <c r="J172" s="1"/>
      <c r="K172" s="144"/>
      <c r="L172"/>
    </row>
    <row r="173" spans="2:12" x14ac:dyDescent="0.3">
      <c r="B173" s="3">
        <v>5620</v>
      </c>
      <c r="C173" s="10" t="s">
        <v>28</v>
      </c>
      <c r="D173" s="11">
        <v>1000</v>
      </c>
      <c r="E173" s="11">
        <v>1000</v>
      </c>
      <c r="F173" s="11">
        <v>1000</v>
      </c>
      <c r="G173" s="11">
        <v>2500</v>
      </c>
      <c r="H173" s="11">
        <v>2500</v>
      </c>
      <c r="I173" s="11">
        <v>2500</v>
      </c>
      <c r="J173" s="1"/>
      <c r="K173" s="144"/>
      <c r="L173"/>
    </row>
    <row r="174" spans="2:12" x14ac:dyDescent="0.3">
      <c r="B174" s="3">
        <v>5630</v>
      </c>
      <c r="C174" s="10" t="s">
        <v>29</v>
      </c>
      <c r="D174" s="11">
        <v>2500</v>
      </c>
      <c r="E174" s="11">
        <v>2500</v>
      </c>
      <c r="F174" s="11">
        <v>2500</v>
      </c>
      <c r="G174" s="11">
        <v>8000</v>
      </c>
      <c r="H174" s="11">
        <v>9000</v>
      </c>
      <c r="I174" s="11">
        <v>9000</v>
      </c>
      <c r="J174" s="1"/>
      <c r="K174" s="144"/>
      <c r="L174"/>
    </row>
    <row r="175" spans="2:12" x14ac:dyDescent="0.3">
      <c r="B175" s="3">
        <v>5670</v>
      </c>
      <c r="C175" s="10" t="s">
        <v>77</v>
      </c>
      <c r="D175" s="11">
        <v>600</v>
      </c>
      <c r="E175" s="11">
        <v>600</v>
      </c>
      <c r="F175" s="11">
        <v>600</v>
      </c>
      <c r="G175" s="11">
        <v>600</v>
      </c>
      <c r="H175" s="11">
        <v>800</v>
      </c>
      <c r="I175" s="11">
        <v>800</v>
      </c>
      <c r="J175" s="1"/>
      <c r="K175" s="144"/>
      <c r="L175"/>
    </row>
    <row r="176" spans="2:12" x14ac:dyDescent="0.3">
      <c r="B176" s="3">
        <v>6510</v>
      </c>
      <c r="C176" s="10" t="s">
        <v>78</v>
      </c>
      <c r="D176" s="11">
        <v>2000</v>
      </c>
      <c r="E176" s="11">
        <v>2500</v>
      </c>
      <c r="F176" s="11">
        <v>2500</v>
      </c>
      <c r="G176" s="11">
        <v>2500</v>
      </c>
      <c r="H176" s="11">
        <v>2000</v>
      </c>
      <c r="I176" s="11">
        <v>2000</v>
      </c>
      <c r="J176" s="1"/>
      <c r="K176" s="144"/>
      <c r="L176"/>
    </row>
    <row r="177" spans="1:15" x14ac:dyDescent="0.3">
      <c r="B177" s="3">
        <v>6525</v>
      </c>
      <c r="C177" s="10" t="s">
        <v>79</v>
      </c>
      <c r="D177" s="11">
        <v>1000</v>
      </c>
      <c r="E177" s="11">
        <v>1000</v>
      </c>
      <c r="F177" s="11">
        <v>1000</v>
      </c>
      <c r="G177" s="11">
        <v>1000</v>
      </c>
      <c r="H177" s="11">
        <v>1000</v>
      </c>
      <c r="I177" s="11">
        <v>1000</v>
      </c>
      <c r="J177" s="1"/>
      <c r="K177" s="144"/>
      <c r="L177"/>
    </row>
    <row r="178" spans="1:15" x14ac:dyDescent="0.3">
      <c r="B178" s="3">
        <v>6550</v>
      </c>
      <c r="C178" s="10" t="s">
        <v>33</v>
      </c>
      <c r="D178" s="11">
        <v>12000</v>
      </c>
      <c r="E178" s="11">
        <v>12000</v>
      </c>
      <c r="F178" s="11">
        <v>15000</v>
      </c>
      <c r="G178" s="11">
        <v>13000</v>
      </c>
      <c r="H178" s="11">
        <v>13000</v>
      </c>
      <c r="I178" s="11">
        <v>10000</v>
      </c>
      <c r="J178" s="1"/>
      <c r="K178" s="144"/>
      <c r="L178"/>
    </row>
    <row r="179" spans="1:15" x14ac:dyDescent="0.3">
      <c r="B179" s="3">
        <v>6570</v>
      </c>
      <c r="C179" s="10" t="s">
        <v>80</v>
      </c>
      <c r="D179" s="11">
        <v>500</v>
      </c>
      <c r="E179" s="11">
        <v>500</v>
      </c>
      <c r="F179" s="11">
        <v>500</v>
      </c>
      <c r="G179" s="11">
        <v>500</v>
      </c>
      <c r="H179" s="11">
        <v>500</v>
      </c>
      <c r="I179" s="11">
        <v>500</v>
      </c>
      <c r="J179" s="1"/>
      <c r="K179" s="144"/>
      <c r="L179"/>
    </row>
    <row r="180" spans="1:15" x14ac:dyDescent="0.3">
      <c r="B180" s="3">
        <v>6590</v>
      </c>
      <c r="C180" s="10" t="s">
        <v>81</v>
      </c>
      <c r="D180" s="11">
        <v>600</v>
      </c>
      <c r="E180" s="11">
        <v>600</v>
      </c>
      <c r="F180" s="11">
        <v>500</v>
      </c>
      <c r="G180" s="11">
        <v>500</v>
      </c>
      <c r="H180" s="11">
        <v>500</v>
      </c>
      <c r="I180" s="11">
        <v>500</v>
      </c>
      <c r="J180" s="1"/>
      <c r="K180" s="144"/>
      <c r="L180"/>
    </row>
    <row r="181" spans="1:15" x14ac:dyDescent="0.3">
      <c r="B181" s="3">
        <v>8321</v>
      </c>
      <c r="C181" s="10" t="s">
        <v>42</v>
      </c>
      <c r="D181" s="11">
        <v>5000</v>
      </c>
      <c r="E181" s="11">
        <v>5000</v>
      </c>
      <c r="F181" s="11">
        <v>5000</v>
      </c>
      <c r="G181" s="11">
        <v>5000</v>
      </c>
      <c r="H181" s="11">
        <v>5000</v>
      </c>
      <c r="I181" s="11">
        <v>5000</v>
      </c>
      <c r="J181" s="1"/>
      <c r="K181" s="144"/>
      <c r="L181"/>
    </row>
    <row r="182" spans="1:15" x14ac:dyDescent="0.3">
      <c r="B182" s="3">
        <v>8322</v>
      </c>
      <c r="C182" s="10" t="s">
        <v>34</v>
      </c>
      <c r="D182" s="11">
        <v>6727</v>
      </c>
      <c r="E182" s="11">
        <v>9500</v>
      </c>
      <c r="F182" s="11">
        <v>9000</v>
      </c>
      <c r="G182" s="11">
        <v>9000</v>
      </c>
      <c r="H182" s="11">
        <v>60000</v>
      </c>
      <c r="I182" s="11">
        <v>9000</v>
      </c>
      <c r="J182" s="1"/>
      <c r="K182" s="144"/>
      <c r="L182"/>
    </row>
    <row r="183" spans="1:15" x14ac:dyDescent="0.3">
      <c r="B183" s="3">
        <v>8330</v>
      </c>
      <c r="C183" s="10" t="s">
        <v>143</v>
      </c>
      <c r="D183" s="11">
        <v>18000</v>
      </c>
      <c r="E183" s="11">
        <v>0</v>
      </c>
      <c r="F183" s="11">
        <v>5000</v>
      </c>
      <c r="G183" s="11">
        <v>10100</v>
      </c>
      <c r="H183" s="11">
        <v>20000</v>
      </c>
      <c r="I183" s="11">
        <v>0</v>
      </c>
      <c r="J183" s="1"/>
      <c r="K183" s="144"/>
      <c r="L183"/>
    </row>
    <row r="184" spans="1:15" s="7" customFormat="1" ht="18.600000000000001" thickBot="1" x14ac:dyDescent="0.4">
      <c r="B184" s="185"/>
      <c r="C184" s="186" t="s">
        <v>21</v>
      </c>
      <c r="D184" s="187">
        <f>SUM(D154:D183)</f>
        <v>441992</v>
      </c>
      <c r="E184" s="187">
        <v>462221</v>
      </c>
      <c r="F184" s="187">
        <f>SUM(F154:F183)</f>
        <v>125160</v>
      </c>
      <c r="G184" s="187">
        <f>SUM(G154:G183)</f>
        <v>130656</v>
      </c>
      <c r="H184" s="187">
        <f>SUM(H154:H183)</f>
        <v>185000</v>
      </c>
      <c r="I184" s="187">
        <f>SUM(I154:I183)</f>
        <v>134060</v>
      </c>
      <c r="J184" s="6"/>
      <c r="K184" s="146"/>
      <c r="O184" s="6"/>
    </row>
    <row r="185" spans="1:15" x14ac:dyDescent="0.3">
      <c r="D185" s="15"/>
      <c r="E185" s="11"/>
      <c r="F185" s="84" t="e">
        <f>SUM(F184-#REF!)</f>
        <v>#REF!</v>
      </c>
      <c r="G185" s="84">
        <f>SUM(G184-F184)</f>
        <v>5496</v>
      </c>
      <c r="H185" s="84">
        <f>SUM(H184-G184)</f>
        <v>54344</v>
      </c>
      <c r="I185" s="84">
        <f>SUM(I184-H184)</f>
        <v>-50940</v>
      </c>
      <c r="J185" s="1"/>
      <c r="K185" s="144"/>
      <c r="L185"/>
    </row>
    <row r="186" spans="1:15" x14ac:dyDescent="0.3">
      <c r="D186" s="18"/>
      <c r="E186" s="11"/>
      <c r="F186" s="84"/>
      <c r="G186" s="84"/>
      <c r="H186" s="84"/>
      <c r="I186" s="84"/>
      <c r="J186" s="1"/>
      <c r="K186" s="144"/>
      <c r="L186"/>
    </row>
    <row r="187" spans="1:15" x14ac:dyDescent="0.3">
      <c r="D187" s="15"/>
      <c r="E187" s="11"/>
      <c r="F187" s="84"/>
      <c r="G187" s="84"/>
      <c r="H187" s="84"/>
      <c r="I187" s="84"/>
      <c r="J187" s="1"/>
      <c r="K187" s="144"/>
      <c r="L187"/>
    </row>
    <row r="188" spans="1:15" x14ac:dyDescent="0.3">
      <c r="D188" s="19"/>
      <c r="E188"/>
      <c r="F188" s="84"/>
      <c r="G188" s="84"/>
      <c r="H188" s="84"/>
      <c r="I188" s="84"/>
      <c r="J188" s="1"/>
      <c r="K188" s="144"/>
      <c r="L188"/>
    </row>
    <row r="189" spans="1:15" x14ac:dyDescent="0.3">
      <c r="C189" s="50"/>
      <c r="D189" s="20"/>
      <c r="E189" s="11"/>
      <c r="F189" s="84"/>
      <c r="G189" s="84"/>
      <c r="H189" s="84"/>
      <c r="I189" s="84"/>
      <c r="J189" s="1"/>
      <c r="K189" s="144"/>
      <c r="L189"/>
    </row>
    <row r="190" spans="1:15" ht="21" x14ac:dyDescent="0.4">
      <c r="A190" s="24"/>
      <c r="B190" s="36"/>
      <c r="C190" s="51" t="s">
        <v>107</v>
      </c>
      <c r="D190" s="28" t="s">
        <v>144</v>
      </c>
      <c r="E190" s="28" t="s">
        <v>145</v>
      </c>
      <c r="F190" s="28" t="s">
        <v>282</v>
      </c>
      <c r="G190" s="28" t="s">
        <v>283</v>
      </c>
      <c r="H190" s="28" t="s">
        <v>350</v>
      </c>
      <c r="I190" s="28" t="s">
        <v>365</v>
      </c>
      <c r="J190" s="1"/>
      <c r="K190" s="144"/>
      <c r="L190"/>
    </row>
    <row r="191" spans="1:15" ht="21.75" customHeight="1" x14ac:dyDescent="0.4">
      <c r="C191" s="51"/>
      <c r="D191" s="15"/>
      <c r="E191" s="11"/>
      <c r="F191" s="11"/>
      <c r="G191" s="11"/>
      <c r="H191" s="11"/>
      <c r="I191" s="11"/>
    </row>
    <row r="192" spans="1:15" x14ac:dyDescent="0.3">
      <c r="B192" s="3">
        <v>4715</v>
      </c>
      <c r="C192" s="10" t="s">
        <v>39</v>
      </c>
      <c r="D192" s="14">
        <v>1000</v>
      </c>
      <c r="E192" s="65">
        <v>1000</v>
      </c>
      <c r="F192" s="65">
        <v>3000</v>
      </c>
      <c r="G192" s="65">
        <v>2000</v>
      </c>
      <c r="H192" s="65">
        <v>2000</v>
      </c>
      <c r="I192" s="65">
        <v>2000</v>
      </c>
      <c r="J192" s="1"/>
      <c r="K192" s="144"/>
      <c r="L192"/>
    </row>
    <row r="193" spans="2:12" x14ac:dyDescent="0.3">
      <c r="B193" s="3">
        <v>4720</v>
      </c>
      <c r="C193" s="10" t="s">
        <v>96</v>
      </c>
      <c r="D193" s="11">
        <v>600</v>
      </c>
      <c r="E193" s="65">
        <v>600</v>
      </c>
      <c r="F193" s="65">
        <v>600</v>
      </c>
      <c r="G193" s="65">
        <v>600</v>
      </c>
      <c r="H193" s="65">
        <v>600</v>
      </c>
      <c r="I193" s="65">
        <v>600</v>
      </c>
      <c r="J193" s="1"/>
      <c r="K193" s="144"/>
      <c r="L193"/>
    </row>
    <row r="194" spans="2:12" x14ac:dyDescent="0.3">
      <c r="B194" s="3">
        <v>4750</v>
      </c>
      <c r="C194" s="10" t="s">
        <v>35</v>
      </c>
      <c r="D194" s="14">
        <v>10000</v>
      </c>
      <c r="E194" s="65">
        <v>10500</v>
      </c>
      <c r="F194" s="65">
        <v>16500</v>
      </c>
      <c r="G194" s="65">
        <v>16500</v>
      </c>
      <c r="H194" s="65">
        <v>18000</v>
      </c>
      <c r="I194" s="65">
        <v>18000</v>
      </c>
      <c r="J194" s="1"/>
      <c r="K194" s="144"/>
      <c r="L194"/>
    </row>
    <row r="195" spans="2:12" x14ac:dyDescent="0.3">
      <c r="B195" s="3">
        <v>4760</v>
      </c>
      <c r="C195" s="10" t="s">
        <v>97</v>
      </c>
      <c r="D195" s="11">
        <v>4500</v>
      </c>
      <c r="E195" s="65">
        <v>2000</v>
      </c>
      <c r="F195" s="65">
        <v>2000</v>
      </c>
      <c r="G195" s="65">
        <v>2000</v>
      </c>
      <c r="H195" s="65">
        <v>2000</v>
      </c>
      <c r="I195" s="65">
        <v>2000</v>
      </c>
      <c r="J195" s="1"/>
      <c r="K195" s="144"/>
      <c r="L195"/>
    </row>
    <row r="196" spans="2:12" x14ac:dyDescent="0.3">
      <c r="B196" s="3">
        <v>5130</v>
      </c>
      <c r="C196" s="10" t="s">
        <v>40</v>
      </c>
      <c r="D196" s="11">
        <v>5000</v>
      </c>
      <c r="E196" s="65">
        <v>10000</v>
      </c>
      <c r="F196" s="65">
        <v>10000</v>
      </c>
      <c r="G196" s="65">
        <v>20000</v>
      </c>
      <c r="H196" s="65">
        <v>30000</v>
      </c>
      <c r="I196" s="65">
        <v>30000</v>
      </c>
      <c r="J196" s="1"/>
      <c r="K196" s="144"/>
      <c r="L196"/>
    </row>
    <row r="197" spans="2:12" x14ac:dyDescent="0.3">
      <c r="B197" s="3">
        <v>5190</v>
      </c>
      <c r="C197" s="10" t="s">
        <v>44</v>
      </c>
      <c r="D197" s="11">
        <v>5000</v>
      </c>
      <c r="E197" s="65">
        <v>7000</v>
      </c>
      <c r="F197" s="65">
        <v>7000</v>
      </c>
      <c r="G197" s="65">
        <v>10000</v>
      </c>
      <c r="H197" s="65">
        <v>10000</v>
      </c>
      <c r="I197" s="65">
        <v>10000</v>
      </c>
      <c r="J197" s="1"/>
      <c r="K197" s="144"/>
      <c r="L197"/>
    </row>
    <row r="198" spans="2:12" x14ac:dyDescent="0.3">
      <c r="B198" s="3">
        <v>5390</v>
      </c>
      <c r="C198" s="10" t="s">
        <v>389</v>
      </c>
      <c r="D198" s="11">
        <v>2400</v>
      </c>
      <c r="E198" s="65">
        <v>2400</v>
      </c>
      <c r="F198" s="65">
        <v>2400</v>
      </c>
      <c r="G198" s="65">
        <v>2400</v>
      </c>
      <c r="H198" s="65">
        <v>2400</v>
      </c>
      <c r="I198" s="65">
        <v>2400</v>
      </c>
      <c r="J198" s="1"/>
      <c r="K198" s="144"/>
      <c r="L198"/>
    </row>
    <row r="199" spans="2:12" x14ac:dyDescent="0.3">
      <c r="B199" s="3">
        <v>5510</v>
      </c>
      <c r="C199" s="10" t="s">
        <v>69</v>
      </c>
      <c r="D199" s="11">
        <v>100</v>
      </c>
      <c r="E199" s="65">
        <v>100</v>
      </c>
      <c r="F199" s="65">
        <v>100</v>
      </c>
      <c r="G199" s="65">
        <v>100</v>
      </c>
      <c r="H199" s="65">
        <v>100</v>
      </c>
      <c r="I199" s="65">
        <v>100</v>
      </c>
      <c r="J199" s="1"/>
      <c r="K199" s="144"/>
      <c r="L199"/>
    </row>
    <row r="200" spans="2:12" x14ac:dyDescent="0.3">
      <c r="B200" s="3">
        <v>5520</v>
      </c>
      <c r="C200" s="10" t="s">
        <v>26</v>
      </c>
      <c r="D200" s="11">
        <v>900</v>
      </c>
      <c r="E200" s="65">
        <v>900</v>
      </c>
      <c r="F200" s="65">
        <v>0</v>
      </c>
      <c r="G200" s="65">
        <v>0</v>
      </c>
      <c r="H200" s="65">
        <v>0</v>
      </c>
      <c r="I200" s="65">
        <v>0</v>
      </c>
      <c r="J200" s="1"/>
      <c r="K200" s="144"/>
      <c r="L200"/>
    </row>
    <row r="201" spans="2:12" x14ac:dyDescent="0.3">
      <c r="B201" s="3">
        <v>5560</v>
      </c>
      <c r="C201" s="10" t="s">
        <v>32</v>
      </c>
      <c r="D201" s="11">
        <v>6919</v>
      </c>
      <c r="E201" s="65">
        <v>7400</v>
      </c>
      <c r="F201" s="65">
        <v>9500</v>
      </c>
      <c r="G201" s="65">
        <v>9500</v>
      </c>
      <c r="H201" s="65">
        <v>9500</v>
      </c>
      <c r="I201" s="65">
        <v>10000</v>
      </c>
      <c r="J201" s="1"/>
      <c r="K201" s="144"/>
      <c r="L201"/>
    </row>
    <row r="202" spans="2:12" x14ac:dyDescent="0.3">
      <c r="B202" s="3">
        <v>5630</v>
      </c>
      <c r="C202" s="10" t="s">
        <v>29</v>
      </c>
      <c r="D202" s="11">
        <v>9000</v>
      </c>
      <c r="E202" s="65">
        <v>9000</v>
      </c>
      <c r="F202" s="65">
        <v>9000</v>
      </c>
      <c r="G202" s="65">
        <v>9000</v>
      </c>
      <c r="H202" s="65">
        <v>9000</v>
      </c>
      <c r="I202" s="65">
        <v>9000</v>
      </c>
      <c r="J202" s="1"/>
      <c r="K202" s="144"/>
      <c r="L202"/>
    </row>
    <row r="203" spans="2:12" x14ac:dyDescent="0.3">
      <c r="B203" s="3">
        <v>6510</v>
      </c>
      <c r="C203" s="10" t="s">
        <v>78</v>
      </c>
      <c r="D203" s="11">
        <v>500</v>
      </c>
      <c r="E203" s="65">
        <v>500</v>
      </c>
      <c r="F203" s="65">
        <v>500</v>
      </c>
      <c r="G203" s="65">
        <v>1500</v>
      </c>
      <c r="H203" s="65">
        <v>1500</v>
      </c>
      <c r="I203" s="65">
        <v>3000</v>
      </c>
      <c r="J203" s="1"/>
      <c r="K203" s="144"/>
      <c r="L203"/>
    </row>
    <row r="204" spans="2:12" x14ac:dyDescent="0.3">
      <c r="B204" s="3">
        <v>6515</v>
      </c>
      <c r="C204" s="10" t="s">
        <v>45</v>
      </c>
      <c r="D204" s="11">
        <v>300</v>
      </c>
      <c r="E204" s="65">
        <v>300</v>
      </c>
      <c r="F204" s="65">
        <v>300</v>
      </c>
      <c r="G204" s="65">
        <v>1000</v>
      </c>
      <c r="H204" s="65">
        <v>2000</v>
      </c>
      <c r="I204" s="65">
        <v>2000</v>
      </c>
      <c r="J204" s="1"/>
      <c r="K204" s="144"/>
      <c r="L204"/>
    </row>
    <row r="205" spans="2:12" x14ac:dyDescent="0.3">
      <c r="B205" s="3">
        <v>6550</v>
      </c>
      <c r="C205" s="10" t="s">
        <v>33</v>
      </c>
      <c r="D205" s="11">
        <v>1500</v>
      </c>
      <c r="E205" s="65">
        <v>1500</v>
      </c>
      <c r="F205" s="65">
        <v>1700</v>
      </c>
      <c r="G205" s="65">
        <v>2500</v>
      </c>
      <c r="H205" s="65">
        <v>3500</v>
      </c>
      <c r="I205" s="65">
        <v>3500</v>
      </c>
      <c r="J205" s="1"/>
      <c r="K205" s="144"/>
      <c r="L205"/>
    </row>
    <row r="206" spans="2:12" x14ac:dyDescent="0.3">
      <c r="B206" s="3">
        <v>6570</v>
      </c>
      <c r="C206" s="10" t="s">
        <v>46</v>
      </c>
      <c r="D206" s="11">
        <v>3500</v>
      </c>
      <c r="E206" s="65">
        <v>4500</v>
      </c>
      <c r="F206" s="65">
        <v>5000</v>
      </c>
      <c r="G206" s="65">
        <v>5000</v>
      </c>
      <c r="H206" s="65">
        <v>7500</v>
      </c>
      <c r="I206" s="65">
        <v>7500</v>
      </c>
      <c r="J206" s="1"/>
      <c r="K206" s="144"/>
      <c r="L206"/>
    </row>
    <row r="207" spans="2:12" x14ac:dyDescent="0.3">
      <c r="B207" s="3">
        <v>6590</v>
      </c>
      <c r="C207" s="10" t="s">
        <v>47</v>
      </c>
      <c r="D207" s="11">
        <v>500</v>
      </c>
      <c r="E207" s="65">
        <v>500</v>
      </c>
      <c r="F207" s="65">
        <v>500</v>
      </c>
      <c r="G207" s="65">
        <v>500</v>
      </c>
      <c r="H207" s="65">
        <v>500</v>
      </c>
      <c r="I207" s="65">
        <v>500</v>
      </c>
      <c r="J207" s="1"/>
      <c r="K207" s="144"/>
      <c r="L207"/>
    </row>
    <row r="208" spans="2:12" x14ac:dyDescent="0.3">
      <c r="B208" s="3">
        <v>8321</v>
      </c>
      <c r="C208" s="10" t="s">
        <v>48</v>
      </c>
      <c r="D208" s="11">
        <v>7100</v>
      </c>
      <c r="E208" s="65">
        <v>5600</v>
      </c>
      <c r="F208" s="65">
        <v>5000</v>
      </c>
      <c r="G208" s="65">
        <v>7000</v>
      </c>
      <c r="H208" s="65">
        <v>7000</v>
      </c>
      <c r="I208" s="65">
        <v>7000</v>
      </c>
      <c r="J208" s="1"/>
      <c r="K208" s="144"/>
      <c r="L208"/>
    </row>
    <row r="209" spans="2:15" x14ac:dyDescent="0.3">
      <c r="B209" s="3">
        <v>8322</v>
      </c>
      <c r="C209" s="10" t="s">
        <v>34</v>
      </c>
      <c r="D209" s="11">
        <v>0</v>
      </c>
      <c r="E209" s="11">
        <v>0</v>
      </c>
      <c r="F209" s="11">
        <v>40000</v>
      </c>
      <c r="G209" s="11">
        <v>40000</v>
      </c>
      <c r="H209" s="11">
        <v>40000</v>
      </c>
      <c r="I209" s="11">
        <v>40000</v>
      </c>
      <c r="J209" s="1"/>
      <c r="K209" s="144"/>
      <c r="L209"/>
    </row>
    <row r="210" spans="2:15" x14ac:dyDescent="0.3">
      <c r="B210" s="3">
        <v>8323</v>
      </c>
      <c r="C210" s="10" t="s">
        <v>37</v>
      </c>
      <c r="D210" s="11">
        <v>39800</v>
      </c>
      <c r="E210" s="11">
        <v>20000</v>
      </c>
      <c r="F210" s="11">
        <v>0</v>
      </c>
      <c r="G210" s="11">
        <v>0</v>
      </c>
      <c r="H210" s="11">
        <v>0</v>
      </c>
      <c r="I210" s="11">
        <v>0</v>
      </c>
      <c r="J210" s="1"/>
      <c r="K210" s="144"/>
      <c r="L210"/>
    </row>
    <row r="211" spans="2:15" x14ac:dyDescent="0.3">
      <c r="B211" s="3">
        <v>8330</v>
      </c>
      <c r="C211" s="10" t="s">
        <v>118</v>
      </c>
      <c r="D211" s="11">
        <v>0</v>
      </c>
      <c r="E211" s="11">
        <v>5000</v>
      </c>
      <c r="F211" s="11">
        <v>0</v>
      </c>
      <c r="G211" s="11">
        <v>0</v>
      </c>
      <c r="H211" s="11">
        <v>0</v>
      </c>
      <c r="I211" s="11">
        <v>0</v>
      </c>
      <c r="J211" s="1"/>
      <c r="K211" s="144"/>
      <c r="L211"/>
    </row>
    <row r="212" spans="2:15" x14ac:dyDescent="0.3">
      <c r="B212" s="3">
        <v>9530</v>
      </c>
      <c r="C212" s="10" t="s">
        <v>175</v>
      </c>
      <c r="D212" s="11"/>
      <c r="E212" s="11"/>
      <c r="F212" s="11">
        <v>37437</v>
      </c>
      <c r="G212" s="11">
        <v>37437</v>
      </c>
      <c r="H212" s="11">
        <v>37437</v>
      </c>
      <c r="I212" s="11">
        <v>37437</v>
      </c>
      <c r="J212" s="1"/>
      <c r="K212" s="144"/>
      <c r="L212"/>
    </row>
    <row r="213" spans="2:15" x14ac:dyDescent="0.3">
      <c r="B213" s="3">
        <v>9170</v>
      </c>
      <c r="C213" s="10" t="s">
        <v>349</v>
      </c>
      <c r="D213" s="73"/>
      <c r="E213" s="73"/>
      <c r="F213" s="11"/>
      <c r="G213" s="11">
        <v>15000</v>
      </c>
      <c r="H213" s="11"/>
      <c r="I213" s="11"/>
      <c r="J213" s="1"/>
      <c r="K213" s="144"/>
      <c r="L213"/>
    </row>
    <row r="214" spans="2:15" s="7" customFormat="1" ht="24.6" customHeight="1" thickBot="1" x14ac:dyDescent="0.4">
      <c r="B214" s="185"/>
      <c r="C214" s="186" t="s">
        <v>21</v>
      </c>
      <c r="D214" s="187">
        <f>SUM(D192:D211)</f>
        <v>98619</v>
      </c>
      <c r="E214" s="187">
        <v>88800</v>
      </c>
      <c r="F214" s="187">
        <f>SUM(F192:F212)</f>
        <v>150537</v>
      </c>
      <c r="G214" s="187">
        <f>SUM(G192:G212)</f>
        <v>167037</v>
      </c>
      <c r="H214" s="187">
        <f>SUM(H192:H212)</f>
        <v>183037</v>
      </c>
      <c r="I214" s="187">
        <f>SUM(I192:I212)</f>
        <v>185037</v>
      </c>
      <c r="J214" s="6"/>
      <c r="K214" s="146"/>
      <c r="O214" s="6"/>
    </row>
    <row r="215" spans="2:15" x14ac:dyDescent="0.3">
      <c r="C215" s="59"/>
      <c r="D215" s="15"/>
      <c r="E215" s="11"/>
      <c r="F215" s="84"/>
      <c r="G215" s="84"/>
      <c r="H215" s="84"/>
      <c r="I215" s="84"/>
      <c r="J215" s="1"/>
      <c r="K215" s="144"/>
      <c r="L215"/>
    </row>
    <row r="216" spans="2:15" x14ac:dyDescent="0.3">
      <c r="B216" s="167">
        <v>5130</v>
      </c>
      <c r="C216" s="168" t="s">
        <v>40</v>
      </c>
      <c r="D216" s="169"/>
      <c r="E216" s="170"/>
      <c r="F216" s="171" t="s">
        <v>386</v>
      </c>
      <c r="G216" s="171"/>
      <c r="H216" s="171"/>
      <c r="I216" s="171"/>
      <c r="J216" s="1"/>
      <c r="K216" s="144"/>
      <c r="L216"/>
    </row>
    <row r="217" spans="2:15" x14ac:dyDescent="0.3">
      <c r="B217" s="167"/>
      <c r="C217" s="168"/>
      <c r="D217" s="169"/>
      <c r="E217" s="170"/>
      <c r="F217" s="171" t="s">
        <v>387</v>
      </c>
      <c r="G217" s="171"/>
      <c r="H217" s="171"/>
      <c r="I217" s="171"/>
      <c r="J217" s="1"/>
      <c r="K217" s="144"/>
      <c r="L217"/>
    </row>
    <row r="218" spans="2:15" x14ac:dyDescent="0.3">
      <c r="B218" s="167"/>
      <c r="C218" s="168"/>
      <c r="D218" s="169"/>
      <c r="E218" s="170"/>
      <c r="F218" s="171"/>
      <c r="G218" s="171"/>
      <c r="H218" s="171"/>
      <c r="I218" s="171"/>
      <c r="J218" s="1"/>
      <c r="K218" s="144"/>
      <c r="L218"/>
    </row>
    <row r="219" spans="2:15" x14ac:dyDescent="0.3">
      <c r="B219" s="167">
        <v>5190</v>
      </c>
      <c r="C219" s="168" t="s">
        <v>44</v>
      </c>
      <c r="D219" s="169"/>
      <c r="E219" s="170"/>
      <c r="F219" s="171" t="s">
        <v>388</v>
      </c>
      <c r="G219" s="171"/>
      <c r="H219" s="171"/>
      <c r="I219" s="171"/>
      <c r="J219" s="1"/>
      <c r="K219" s="144"/>
      <c r="L219"/>
    </row>
    <row r="220" spans="2:15" x14ac:dyDescent="0.3">
      <c r="B220" s="167"/>
      <c r="C220" s="168"/>
      <c r="D220" s="169"/>
      <c r="E220" s="170"/>
      <c r="F220" s="171"/>
      <c r="G220" s="171"/>
      <c r="H220" s="171"/>
      <c r="I220" s="171"/>
      <c r="J220" s="1"/>
      <c r="K220" s="144"/>
      <c r="L220"/>
    </row>
    <row r="221" spans="2:15" x14ac:dyDescent="0.3">
      <c r="B221" s="167">
        <v>5560</v>
      </c>
      <c r="C221" s="168" t="s">
        <v>390</v>
      </c>
      <c r="D221" s="169"/>
      <c r="E221" s="170"/>
      <c r="F221" s="171" t="s">
        <v>391</v>
      </c>
      <c r="G221" s="171"/>
      <c r="H221" s="171"/>
      <c r="I221" s="171"/>
      <c r="J221" s="1"/>
      <c r="K221" s="144"/>
      <c r="L221"/>
    </row>
    <row r="222" spans="2:15" x14ac:dyDescent="0.3">
      <c r="B222" s="167"/>
      <c r="C222" s="168"/>
      <c r="D222" s="169"/>
      <c r="E222" s="170"/>
      <c r="F222" s="171"/>
      <c r="G222" s="171"/>
      <c r="H222" s="171"/>
      <c r="I222" s="171"/>
      <c r="J222" s="1"/>
      <c r="K222" s="144"/>
      <c r="L222"/>
    </row>
    <row r="223" spans="2:15" x14ac:dyDescent="0.3">
      <c r="B223" s="167">
        <v>6510</v>
      </c>
      <c r="C223" s="168" t="s">
        <v>392</v>
      </c>
      <c r="D223" s="169"/>
      <c r="E223" s="170"/>
      <c r="F223" s="171" t="s">
        <v>393</v>
      </c>
      <c r="G223" s="171"/>
      <c r="H223" s="171"/>
      <c r="I223" s="171"/>
      <c r="J223" s="1"/>
      <c r="K223" s="144"/>
      <c r="L223"/>
    </row>
    <row r="224" spans="2:15" x14ac:dyDescent="0.3">
      <c r="B224" s="167"/>
      <c r="C224" s="168"/>
      <c r="D224" s="169"/>
      <c r="E224" s="170"/>
      <c r="F224" s="171"/>
      <c r="G224" s="171"/>
      <c r="H224" s="171"/>
      <c r="I224" s="171"/>
      <c r="J224" s="1"/>
      <c r="K224" s="144"/>
      <c r="L224"/>
    </row>
    <row r="225" spans="1:12" x14ac:dyDescent="0.3">
      <c r="B225" s="167">
        <v>6515</v>
      </c>
      <c r="C225" s="168" t="s">
        <v>45</v>
      </c>
      <c r="D225" s="169"/>
      <c r="E225" s="170"/>
      <c r="F225" s="171" t="s">
        <v>394</v>
      </c>
      <c r="G225" s="171"/>
      <c r="H225" s="171"/>
      <c r="I225" s="171"/>
      <c r="J225" s="1"/>
      <c r="K225" s="144"/>
      <c r="L225"/>
    </row>
    <row r="226" spans="1:12" x14ac:dyDescent="0.3">
      <c r="B226" s="167"/>
      <c r="C226" s="172"/>
      <c r="D226" s="169"/>
      <c r="E226" s="170"/>
      <c r="F226" s="171" t="s">
        <v>395</v>
      </c>
      <c r="G226" s="171"/>
      <c r="H226" s="171"/>
      <c r="I226" s="171"/>
      <c r="J226" s="1"/>
      <c r="K226" s="144"/>
      <c r="L226"/>
    </row>
    <row r="227" spans="1:12" x14ac:dyDescent="0.3">
      <c r="B227" s="167"/>
      <c r="C227" s="172"/>
      <c r="D227" s="169"/>
      <c r="E227" s="170"/>
      <c r="F227" s="171" t="s">
        <v>396</v>
      </c>
      <c r="G227" s="171"/>
      <c r="H227" s="171"/>
      <c r="I227" s="171"/>
      <c r="J227" s="1"/>
      <c r="K227" s="144"/>
      <c r="L227"/>
    </row>
    <row r="228" spans="1:12" x14ac:dyDescent="0.3">
      <c r="B228" s="167"/>
      <c r="C228" s="172"/>
      <c r="D228" s="169"/>
      <c r="E228" s="170"/>
      <c r="F228" s="171"/>
      <c r="G228" s="171"/>
      <c r="H228" s="171"/>
      <c r="I228" s="171"/>
      <c r="J228" s="1"/>
      <c r="K228" s="144"/>
      <c r="L228"/>
    </row>
    <row r="229" spans="1:12" x14ac:dyDescent="0.3">
      <c r="B229" s="167">
        <v>8321</v>
      </c>
      <c r="C229" s="172" t="s">
        <v>48</v>
      </c>
      <c r="D229" s="169"/>
      <c r="E229" s="170"/>
      <c r="F229" s="171" t="s">
        <v>397</v>
      </c>
      <c r="G229" s="171"/>
      <c r="H229" s="171"/>
      <c r="I229" s="171"/>
      <c r="J229" s="1"/>
      <c r="K229" s="144"/>
      <c r="L229"/>
    </row>
    <row r="230" spans="1:12" x14ac:dyDescent="0.3">
      <c r="B230" s="167"/>
      <c r="C230" s="172"/>
      <c r="D230" s="169"/>
      <c r="E230" s="170"/>
      <c r="F230" s="171" t="s">
        <v>398</v>
      </c>
      <c r="G230" s="171"/>
      <c r="H230" s="171"/>
      <c r="I230" s="171"/>
      <c r="J230" s="1"/>
      <c r="K230" s="144"/>
      <c r="L230"/>
    </row>
    <row r="231" spans="1:12" x14ac:dyDescent="0.3">
      <c r="B231" s="167"/>
      <c r="C231" s="172"/>
      <c r="D231" s="169"/>
      <c r="E231" s="170"/>
      <c r="F231" s="171"/>
      <c r="G231" s="171"/>
      <c r="H231" s="171"/>
      <c r="I231" s="171"/>
      <c r="J231" s="1"/>
      <c r="K231" s="144"/>
      <c r="L231"/>
    </row>
    <row r="232" spans="1:12" x14ac:dyDescent="0.3">
      <c r="B232" s="167">
        <v>8322</v>
      </c>
      <c r="C232" s="172" t="s">
        <v>399</v>
      </c>
      <c r="D232" s="169"/>
      <c r="E232" s="170"/>
      <c r="F232" s="171" t="s">
        <v>400</v>
      </c>
      <c r="G232" s="171"/>
      <c r="H232" s="171"/>
      <c r="I232" s="216">
        <v>15200</v>
      </c>
      <c r="J232" s="1"/>
      <c r="K232" s="144"/>
      <c r="L232"/>
    </row>
    <row r="233" spans="1:12" x14ac:dyDescent="0.3">
      <c r="B233" s="167"/>
      <c r="C233" s="172"/>
      <c r="D233" s="169"/>
      <c r="E233" s="170"/>
      <c r="F233" s="171" t="s">
        <v>401</v>
      </c>
      <c r="G233" s="171"/>
      <c r="H233" s="171"/>
      <c r="I233" s="171"/>
      <c r="J233" s="1"/>
      <c r="K233" s="144"/>
      <c r="L233"/>
    </row>
    <row r="234" spans="1:12" x14ac:dyDescent="0.3">
      <c r="D234" s="15"/>
      <c r="E234" s="11"/>
      <c r="F234" s="84"/>
      <c r="G234" s="84"/>
      <c r="H234" s="84"/>
      <c r="I234" s="84"/>
      <c r="J234" s="1"/>
      <c r="K234" s="144"/>
      <c r="L234"/>
    </row>
    <row r="235" spans="1:12" x14ac:dyDescent="0.3">
      <c r="D235" s="15"/>
      <c r="E235" s="11"/>
      <c r="F235" s="84"/>
      <c r="G235" s="84"/>
      <c r="H235" s="84"/>
      <c r="I235" s="84"/>
      <c r="J235" s="1"/>
      <c r="K235" s="144"/>
      <c r="L235"/>
    </row>
    <row r="236" spans="1:12" x14ac:dyDescent="0.3">
      <c r="D236" s="15"/>
      <c r="E236" s="11"/>
      <c r="F236" s="84"/>
      <c r="G236" s="84"/>
      <c r="H236" s="84"/>
      <c r="I236" s="84"/>
      <c r="J236" s="1"/>
      <c r="K236" s="144"/>
      <c r="L236"/>
    </row>
    <row r="237" spans="1:12" ht="16.2" x14ac:dyDescent="0.3">
      <c r="A237" s="24"/>
      <c r="B237" s="36"/>
      <c r="C237" s="63" t="s">
        <v>128</v>
      </c>
      <c r="D237" s="28" t="s">
        <v>144</v>
      </c>
      <c r="E237" s="28" t="s">
        <v>145</v>
      </c>
      <c r="F237" s="28" t="s">
        <v>282</v>
      </c>
      <c r="G237" s="28" t="s">
        <v>283</v>
      </c>
      <c r="H237" s="28" t="s">
        <v>350</v>
      </c>
      <c r="I237" s="28" t="s">
        <v>365</v>
      </c>
      <c r="J237" s="1"/>
      <c r="K237" s="141"/>
      <c r="L237"/>
    </row>
    <row r="238" spans="1:12" ht="15.75" customHeight="1" x14ac:dyDescent="0.3">
      <c r="A238" s="42" t="s">
        <v>168</v>
      </c>
      <c r="D238" s="44"/>
      <c r="E238" s="44"/>
      <c r="F238" s="44"/>
      <c r="G238" s="44"/>
      <c r="H238" s="44"/>
      <c r="I238" s="44"/>
      <c r="J238" s="1"/>
      <c r="K238" s="144"/>
      <c r="L238"/>
    </row>
    <row r="239" spans="1:12" x14ac:dyDescent="0.3">
      <c r="A239" s="45"/>
      <c r="B239" s="46">
        <v>4110</v>
      </c>
      <c r="C239" s="60" t="s">
        <v>152</v>
      </c>
      <c r="D239" s="65">
        <v>76200</v>
      </c>
      <c r="E239" s="65">
        <v>51693</v>
      </c>
      <c r="F239" s="65">
        <v>0</v>
      </c>
      <c r="G239" s="65">
        <v>0</v>
      </c>
      <c r="H239" s="65">
        <v>0</v>
      </c>
      <c r="I239" s="65">
        <v>0</v>
      </c>
      <c r="J239" s="1"/>
      <c r="K239" s="144"/>
      <c r="L239"/>
    </row>
    <row r="240" spans="1:12" x14ac:dyDescent="0.3">
      <c r="A240" s="45"/>
      <c r="B240" s="46"/>
      <c r="C240" s="60" t="s">
        <v>153</v>
      </c>
      <c r="D240" s="65">
        <v>40330</v>
      </c>
      <c r="E240" s="65">
        <v>71991</v>
      </c>
      <c r="F240" s="65">
        <v>0</v>
      </c>
      <c r="G240" s="65">
        <v>0</v>
      </c>
      <c r="H240" s="65">
        <v>0</v>
      </c>
      <c r="I240" s="65">
        <v>0</v>
      </c>
      <c r="J240" s="1"/>
      <c r="K240" s="144"/>
      <c r="L240"/>
    </row>
    <row r="241" spans="1:14" x14ac:dyDescent="0.3">
      <c r="A241" s="45"/>
      <c r="B241" s="46"/>
      <c r="C241" s="60" t="s">
        <v>134</v>
      </c>
      <c r="D241" s="65">
        <v>0</v>
      </c>
      <c r="E241" s="65">
        <v>0</v>
      </c>
      <c r="F241" s="65">
        <v>0</v>
      </c>
      <c r="G241" s="65">
        <v>0</v>
      </c>
      <c r="H241" s="65">
        <v>0</v>
      </c>
      <c r="I241" s="65">
        <v>0</v>
      </c>
      <c r="J241" s="1"/>
      <c r="K241" s="144"/>
      <c r="L241"/>
    </row>
    <row r="242" spans="1:14" x14ac:dyDescent="0.3">
      <c r="A242" s="45"/>
      <c r="B242" s="46"/>
      <c r="C242" s="60" t="s">
        <v>126</v>
      </c>
      <c r="D242" s="65">
        <v>-6000</v>
      </c>
      <c r="E242" s="65">
        <v>-4500</v>
      </c>
      <c r="F242" s="65">
        <v>0</v>
      </c>
      <c r="G242" s="65">
        <v>0</v>
      </c>
      <c r="H242" s="65">
        <v>0</v>
      </c>
      <c r="I242" s="65">
        <v>0</v>
      </c>
      <c r="J242" s="1"/>
      <c r="K242" s="144"/>
      <c r="L242"/>
    </row>
    <row r="243" spans="1:14" x14ac:dyDescent="0.3">
      <c r="A243" s="45"/>
      <c r="B243" s="46">
        <v>4510</v>
      </c>
      <c r="C243" s="60" t="s">
        <v>49</v>
      </c>
      <c r="D243" s="65">
        <v>27100</v>
      </c>
      <c r="E243" s="65">
        <v>7492</v>
      </c>
      <c r="F243" s="65">
        <v>0</v>
      </c>
      <c r="G243" s="65">
        <v>0</v>
      </c>
      <c r="H243" s="65">
        <v>0</v>
      </c>
      <c r="I243" s="65">
        <v>0</v>
      </c>
      <c r="J243" s="1"/>
      <c r="K243" s="144"/>
      <c r="L243"/>
    </row>
    <row r="244" spans="1:14" x14ac:dyDescent="0.3">
      <c r="A244" s="45"/>
      <c r="B244" s="46">
        <v>4520</v>
      </c>
      <c r="C244" s="60" t="s">
        <v>73</v>
      </c>
      <c r="D244" s="65">
        <v>320</v>
      </c>
      <c r="E244" s="65">
        <v>173</v>
      </c>
      <c r="F244" s="65">
        <v>0</v>
      </c>
      <c r="G244" s="65">
        <v>0</v>
      </c>
      <c r="H244" s="65">
        <v>0</v>
      </c>
      <c r="I244" s="92">
        <v>0</v>
      </c>
      <c r="J244" s="1"/>
      <c r="K244" s="144"/>
      <c r="L244"/>
    </row>
    <row r="245" spans="1:14" x14ac:dyDescent="0.3">
      <c r="A245" s="45"/>
      <c r="B245" s="46">
        <v>4760</v>
      </c>
      <c r="C245" s="60" t="s">
        <v>169</v>
      </c>
      <c r="D245" s="65">
        <v>800</v>
      </c>
      <c r="E245" s="65">
        <v>1000</v>
      </c>
      <c r="F245" s="65">
        <v>2000</v>
      </c>
      <c r="G245" s="65">
        <v>1000</v>
      </c>
      <c r="H245" s="65">
        <v>1000</v>
      </c>
      <c r="I245" s="92">
        <v>500</v>
      </c>
      <c r="J245" s="1"/>
      <c r="K245" s="144"/>
      <c r="L245"/>
      <c r="N245" s="142"/>
    </row>
    <row r="246" spans="1:14" x14ac:dyDescent="0.3">
      <c r="A246" s="45"/>
      <c r="B246" s="46">
        <v>5160</v>
      </c>
      <c r="C246" s="60" t="s">
        <v>170</v>
      </c>
      <c r="D246" s="65">
        <v>16000</v>
      </c>
      <c r="E246" s="65">
        <v>16000</v>
      </c>
      <c r="F246" s="65">
        <v>22058</v>
      </c>
      <c r="G246" s="65">
        <v>5000</v>
      </c>
      <c r="H246" s="65">
        <v>26600</v>
      </c>
      <c r="I246" s="92">
        <v>50000</v>
      </c>
      <c r="J246" s="1"/>
      <c r="N246" s="142"/>
    </row>
    <row r="247" spans="1:14" x14ac:dyDescent="0.3">
      <c r="A247" s="45"/>
      <c r="B247" s="46">
        <v>5320</v>
      </c>
      <c r="C247" s="60" t="s">
        <v>68</v>
      </c>
      <c r="D247" s="65">
        <v>0</v>
      </c>
      <c r="E247" s="65">
        <v>0</v>
      </c>
      <c r="F247" s="65">
        <v>0</v>
      </c>
      <c r="G247" s="65">
        <v>0</v>
      </c>
      <c r="H247" s="65">
        <v>0</v>
      </c>
      <c r="I247" s="92">
        <v>2000</v>
      </c>
      <c r="J247" s="1"/>
      <c r="K247" s="144"/>
      <c r="L247"/>
      <c r="N247" s="142"/>
    </row>
    <row r="248" spans="1:14" x14ac:dyDescent="0.3">
      <c r="A248" s="45"/>
      <c r="B248" s="46">
        <v>5330</v>
      </c>
      <c r="C248" s="60" t="s">
        <v>25</v>
      </c>
      <c r="D248" s="65">
        <v>0</v>
      </c>
      <c r="E248" s="65">
        <v>0</v>
      </c>
      <c r="F248" s="65">
        <v>100</v>
      </c>
      <c r="G248" s="65">
        <v>100</v>
      </c>
      <c r="H248" s="65">
        <v>150</v>
      </c>
      <c r="I248" s="92">
        <v>1500</v>
      </c>
      <c r="J248" s="1"/>
      <c r="K248" s="144"/>
      <c r="L248"/>
      <c r="N248" s="142"/>
    </row>
    <row r="249" spans="1:14" x14ac:dyDescent="0.3">
      <c r="A249" s="45"/>
      <c r="B249" s="46">
        <v>5340</v>
      </c>
      <c r="C249" s="60" t="s">
        <v>74</v>
      </c>
      <c r="D249" s="65">
        <v>500</v>
      </c>
      <c r="E249" s="65">
        <v>100</v>
      </c>
      <c r="F249" s="65">
        <v>100</v>
      </c>
      <c r="G249" s="65">
        <v>100</v>
      </c>
      <c r="H249" s="65">
        <v>800</v>
      </c>
      <c r="I249" s="92">
        <v>0</v>
      </c>
      <c r="J249" s="1"/>
      <c r="K249" s="144"/>
      <c r="L249"/>
      <c r="N249" s="142"/>
    </row>
    <row r="250" spans="1:14" x14ac:dyDescent="0.3">
      <c r="A250" s="45"/>
      <c r="B250" s="46">
        <v>5510</v>
      </c>
      <c r="C250" s="60" t="s">
        <v>69</v>
      </c>
      <c r="D250" s="65">
        <v>0</v>
      </c>
      <c r="E250" s="65">
        <v>0</v>
      </c>
      <c r="F250" s="65">
        <v>100</v>
      </c>
      <c r="G250" s="65">
        <v>0</v>
      </c>
      <c r="H250" s="65">
        <v>100</v>
      </c>
      <c r="I250" s="92">
        <v>100</v>
      </c>
      <c r="J250" s="1"/>
      <c r="K250" s="144"/>
      <c r="L250"/>
    </row>
    <row r="251" spans="1:14" x14ac:dyDescent="0.3">
      <c r="A251" s="45"/>
      <c r="B251" s="46">
        <v>5520</v>
      </c>
      <c r="C251" s="60" t="s">
        <v>26</v>
      </c>
      <c r="D251" s="65">
        <v>600</v>
      </c>
      <c r="E251" s="65">
        <v>300</v>
      </c>
      <c r="F251" s="65">
        <v>0</v>
      </c>
      <c r="G251" s="65">
        <v>0</v>
      </c>
      <c r="H251" s="65">
        <v>0</v>
      </c>
      <c r="I251" s="92">
        <v>0</v>
      </c>
      <c r="J251" s="1"/>
      <c r="K251" s="144"/>
      <c r="L251"/>
    </row>
    <row r="252" spans="1:14" x14ac:dyDescent="0.3">
      <c r="A252" s="45"/>
      <c r="B252" s="46">
        <v>5610</v>
      </c>
      <c r="C252" s="60" t="s">
        <v>246</v>
      </c>
      <c r="D252" s="65"/>
      <c r="E252" s="65"/>
      <c r="F252" s="65">
        <v>100</v>
      </c>
      <c r="G252" s="65">
        <v>150</v>
      </c>
      <c r="H252" s="65">
        <v>100</v>
      </c>
      <c r="I252" s="92">
        <v>1000</v>
      </c>
      <c r="J252" s="1"/>
      <c r="K252" s="144"/>
      <c r="L252"/>
    </row>
    <row r="253" spans="1:14" x14ac:dyDescent="0.3">
      <c r="A253" s="45"/>
      <c r="B253" s="46">
        <v>5630</v>
      </c>
      <c r="C253" s="60" t="s">
        <v>29</v>
      </c>
      <c r="D253" s="65">
        <v>0</v>
      </c>
      <c r="E253" s="65">
        <v>1000</v>
      </c>
      <c r="F253" s="65">
        <v>500</v>
      </c>
      <c r="G253" s="65">
        <v>1000</v>
      </c>
      <c r="H253" s="65">
        <v>500</v>
      </c>
      <c r="I253" s="92">
        <v>500</v>
      </c>
      <c r="J253" s="1"/>
      <c r="K253" s="144"/>
      <c r="L253"/>
    </row>
    <row r="254" spans="1:14" x14ac:dyDescent="0.3">
      <c r="A254" s="45"/>
      <c r="B254" s="46">
        <v>5720</v>
      </c>
      <c r="C254" s="60" t="s">
        <v>50</v>
      </c>
      <c r="D254" s="65">
        <v>14000</v>
      </c>
      <c r="E254" s="65">
        <v>13000</v>
      </c>
      <c r="F254" s="65">
        <v>12000</v>
      </c>
      <c r="G254" s="65">
        <v>12000</v>
      </c>
      <c r="H254" s="65">
        <v>12000</v>
      </c>
      <c r="I254" s="92">
        <v>12000</v>
      </c>
      <c r="J254" s="1"/>
      <c r="K254" s="144"/>
      <c r="L254"/>
    </row>
    <row r="255" spans="1:14" x14ac:dyDescent="0.3">
      <c r="A255" s="45"/>
      <c r="B255" s="46">
        <v>5930</v>
      </c>
      <c r="C255" s="60" t="s">
        <v>51</v>
      </c>
      <c r="D255" s="65">
        <v>0</v>
      </c>
      <c r="E255" s="65">
        <v>0</v>
      </c>
      <c r="F255" s="65">
        <v>2000</v>
      </c>
      <c r="G255" s="65">
        <v>5000</v>
      </c>
      <c r="H255" s="65">
        <v>5000</v>
      </c>
      <c r="I255" s="92">
        <v>1000</v>
      </c>
      <c r="J255" s="1"/>
      <c r="K255" s="144"/>
      <c r="L255"/>
    </row>
    <row r="256" spans="1:14" x14ac:dyDescent="0.3">
      <c r="A256" s="45"/>
      <c r="B256" s="46">
        <v>6140</v>
      </c>
      <c r="C256" s="60" t="s">
        <v>222</v>
      </c>
      <c r="D256" s="65"/>
      <c r="E256" s="65"/>
      <c r="F256" s="65">
        <v>6000</v>
      </c>
      <c r="G256" s="65">
        <v>0</v>
      </c>
      <c r="H256" s="65">
        <v>0</v>
      </c>
      <c r="I256" s="92">
        <v>0</v>
      </c>
      <c r="J256" s="1"/>
      <c r="K256" s="144"/>
      <c r="L256"/>
    </row>
    <row r="257" spans="1:15" x14ac:dyDescent="0.3">
      <c r="A257" s="45"/>
      <c r="B257" s="46">
        <v>6145</v>
      </c>
      <c r="C257" s="60" t="s">
        <v>249</v>
      </c>
      <c r="D257" s="65"/>
      <c r="E257" s="65"/>
      <c r="F257" s="65">
        <v>300</v>
      </c>
      <c r="G257" s="65">
        <v>300</v>
      </c>
      <c r="H257" s="65">
        <v>2500</v>
      </c>
      <c r="I257" s="92">
        <v>2500</v>
      </c>
      <c r="J257" s="1"/>
      <c r="K257" s="144"/>
      <c r="L257"/>
    </row>
    <row r="258" spans="1:15" x14ac:dyDescent="0.3">
      <c r="A258" s="45"/>
      <c r="B258" s="46">
        <v>6150</v>
      </c>
      <c r="C258" s="60" t="s">
        <v>248</v>
      </c>
      <c r="D258" s="65"/>
      <c r="E258" s="65"/>
      <c r="F258" s="65">
        <v>2000</v>
      </c>
      <c r="G258" s="65">
        <v>2000</v>
      </c>
      <c r="H258" s="65">
        <v>5000</v>
      </c>
      <c r="I258" s="92">
        <v>5000</v>
      </c>
      <c r="J258" s="1"/>
      <c r="K258" s="144"/>
      <c r="L258"/>
    </row>
    <row r="259" spans="1:15" x14ac:dyDescent="0.3">
      <c r="A259" s="45"/>
      <c r="B259" s="46">
        <v>6155</v>
      </c>
      <c r="C259" s="60" t="s">
        <v>247</v>
      </c>
      <c r="D259" s="65">
        <v>500</v>
      </c>
      <c r="E259" s="65">
        <v>500</v>
      </c>
      <c r="F259" s="65">
        <v>1000</v>
      </c>
      <c r="G259" s="65">
        <v>2000</v>
      </c>
      <c r="H259" s="65">
        <v>3400</v>
      </c>
      <c r="I259" s="92">
        <v>3400</v>
      </c>
      <c r="J259" s="1"/>
      <c r="K259" s="144"/>
      <c r="L259"/>
    </row>
    <row r="260" spans="1:15" x14ac:dyDescent="0.3">
      <c r="A260" s="45"/>
      <c r="B260" s="46">
        <v>6520</v>
      </c>
      <c r="C260" s="60" t="s">
        <v>171</v>
      </c>
      <c r="D260" s="65">
        <v>1000</v>
      </c>
      <c r="E260" s="65">
        <v>750</v>
      </c>
      <c r="F260" s="65">
        <v>500</v>
      </c>
      <c r="G260" s="65">
        <v>1000</v>
      </c>
      <c r="H260" s="65">
        <v>1000</v>
      </c>
      <c r="I260" s="92">
        <v>500</v>
      </c>
      <c r="J260" s="1"/>
      <c r="K260" s="144"/>
      <c r="L260"/>
    </row>
    <row r="261" spans="1:15" x14ac:dyDescent="0.3">
      <c r="A261" s="45"/>
      <c r="B261" s="142">
        <v>6530</v>
      </c>
      <c r="C261" s="149" t="s">
        <v>335</v>
      </c>
      <c r="D261" s="67"/>
      <c r="E261" s="67"/>
      <c r="F261" s="65"/>
      <c r="G261" s="65">
        <v>500</v>
      </c>
      <c r="H261" s="65">
        <v>500</v>
      </c>
      <c r="I261" s="92">
        <v>500</v>
      </c>
      <c r="J261" s="1"/>
      <c r="K261" s="144"/>
      <c r="L261"/>
    </row>
    <row r="262" spans="1:15" x14ac:dyDescent="0.3">
      <c r="A262" s="45"/>
      <c r="B262" s="46">
        <v>6550</v>
      </c>
      <c r="C262" s="60" t="s">
        <v>33</v>
      </c>
      <c r="D262" s="65">
        <v>13000</v>
      </c>
      <c r="E262" s="65">
        <v>10000</v>
      </c>
      <c r="F262" s="65">
        <v>12000</v>
      </c>
      <c r="G262" s="65">
        <v>12000</v>
      </c>
      <c r="H262" s="65">
        <v>17000</v>
      </c>
      <c r="I262" s="92">
        <v>17000</v>
      </c>
      <c r="J262" s="1"/>
      <c r="K262" s="144"/>
      <c r="L262"/>
    </row>
    <row r="263" spans="1:15" x14ac:dyDescent="0.3">
      <c r="A263" s="45"/>
      <c r="B263" s="46">
        <v>6590</v>
      </c>
      <c r="C263" s="60" t="s">
        <v>172</v>
      </c>
      <c r="D263" s="65">
        <v>0</v>
      </c>
      <c r="E263" s="65">
        <v>0</v>
      </c>
      <c r="F263" s="65">
        <v>2000</v>
      </c>
      <c r="G263" s="65">
        <v>3000</v>
      </c>
      <c r="H263" s="65">
        <v>4000</v>
      </c>
      <c r="I263" s="92">
        <v>3000</v>
      </c>
      <c r="J263" s="1"/>
      <c r="K263" s="144"/>
      <c r="L263"/>
    </row>
    <row r="264" spans="1:15" x14ac:dyDescent="0.3">
      <c r="A264" s="45"/>
      <c r="B264" s="46">
        <v>6595</v>
      </c>
      <c r="C264" s="60" t="s">
        <v>296</v>
      </c>
      <c r="D264" s="65">
        <v>0</v>
      </c>
      <c r="E264" s="65">
        <v>0</v>
      </c>
      <c r="F264" s="65">
        <v>1000</v>
      </c>
      <c r="G264" s="65">
        <v>0</v>
      </c>
      <c r="H264" s="65">
        <v>0</v>
      </c>
      <c r="I264" s="92">
        <v>0</v>
      </c>
      <c r="J264" s="1"/>
      <c r="K264" s="144"/>
      <c r="L264"/>
    </row>
    <row r="265" spans="1:15" x14ac:dyDescent="0.3">
      <c r="A265" s="45"/>
      <c r="B265" s="46">
        <v>8320</v>
      </c>
      <c r="C265" s="60" t="s">
        <v>173</v>
      </c>
      <c r="D265" s="65">
        <v>3800</v>
      </c>
      <c r="E265" s="65">
        <v>1000</v>
      </c>
      <c r="F265" s="65">
        <v>2000</v>
      </c>
      <c r="G265" s="65">
        <v>1000</v>
      </c>
      <c r="H265" s="65">
        <v>0</v>
      </c>
      <c r="I265" s="92">
        <v>0</v>
      </c>
      <c r="J265" s="1"/>
      <c r="K265" s="144"/>
      <c r="L265"/>
    </row>
    <row r="266" spans="1:15" s="7" customFormat="1" ht="18" x14ac:dyDescent="0.35">
      <c r="A266" s="45"/>
      <c r="B266" s="46">
        <v>8321</v>
      </c>
      <c r="C266" s="60" t="s">
        <v>174</v>
      </c>
      <c r="D266" s="65">
        <v>1000</v>
      </c>
      <c r="E266" s="65">
        <v>1000</v>
      </c>
      <c r="F266" s="65">
        <v>2000</v>
      </c>
      <c r="G266" s="65">
        <v>1000</v>
      </c>
      <c r="H266" s="65">
        <v>6000</v>
      </c>
      <c r="I266" s="92">
        <v>5000</v>
      </c>
      <c r="J266" s="6"/>
      <c r="K266" s="146"/>
      <c r="O266" s="6"/>
    </row>
    <row r="267" spans="1:15" s="7" customFormat="1" ht="18" x14ac:dyDescent="0.35">
      <c r="A267" s="45"/>
      <c r="B267" s="46">
        <v>8322</v>
      </c>
      <c r="C267" s="60" t="s">
        <v>353</v>
      </c>
      <c r="D267" s="65"/>
      <c r="E267" s="65"/>
      <c r="F267" s="65">
        <v>0</v>
      </c>
      <c r="G267" s="65">
        <v>0</v>
      </c>
      <c r="H267" s="65">
        <v>0</v>
      </c>
      <c r="I267" s="92">
        <v>0</v>
      </c>
      <c r="J267" s="6"/>
      <c r="K267" s="146"/>
      <c r="O267" s="6"/>
    </row>
    <row r="268" spans="1:15" x14ac:dyDescent="0.3">
      <c r="A268" s="45"/>
      <c r="B268" s="46">
        <v>8330</v>
      </c>
      <c r="C268" s="60" t="s">
        <v>118</v>
      </c>
      <c r="D268" s="65">
        <v>0</v>
      </c>
      <c r="E268" s="67">
        <v>0</v>
      </c>
      <c r="F268" s="65">
        <v>5000</v>
      </c>
      <c r="G268" s="65">
        <v>5000</v>
      </c>
      <c r="H268" s="65">
        <v>0</v>
      </c>
      <c r="I268" s="92">
        <v>0</v>
      </c>
      <c r="J268" s="1"/>
      <c r="K268" s="144"/>
      <c r="L268"/>
    </row>
    <row r="269" spans="1:15" x14ac:dyDescent="0.3">
      <c r="A269" s="45"/>
      <c r="B269" s="46">
        <v>8335</v>
      </c>
      <c r="C269" s="60" t="s">
        <v>298</v>
      </c>
      <c r="D269" s="65"/>
      <c r="E269" s="67"/>
      <c r="F269" s="65">
        <v>2000</v>
      </c>
      <c r="G269" s="65">
        <v>2500</v>
      </c>
      <c r="H269" s="65">
        <v>1500</v>
      </c>
      <c r="I269" s="92">
        <v>1000</v>
      </c>
      <c r="J269" s="1"/>
      <c r="K269" s="144"/>
      <c r="L269"/>
    </row>
    <row r="270" spans="1:15" x14ac:dyDescent="0.3">
      <c r="A270" s="45"/>
      <c r="B270" s="46">
        <v>8340</v>
      </c>
      <c r="C270" s="60" t="s">
        <v>254</v>
      </c>
      <c r="D270" s="65"/>
      <c r="E270" s="92"/>
      <c r="F270" s="65">
        <v>1000</v>
      </c>
      <c r="G270" s="65">
        <v>0</v>
      </c>
      <c r="H270" s="65">
        <v>3000</v>
      </c>
      <c r="I270" s="92">
        <v>3000</v>
      </c>
      <c r="J270" s="1"/>
      <c r="K270" s="144"/>
      <c r="L270"/>
    </row>
    <row r="271" spans="1:15" x14ac:dyDescent="0.3">
      <c r="A271" s="45"/>
      <c r="B271" s="46">
        <v>8338</v>
      </c>
      <c r="C271" s="60" t="s">
        <v>52</v>
      </c>
      <c r="D271" s="65">
        <v>35000</v>
      </c>
      <c r="E271" s="65">
        <v>30000</v>
      </c>
      <c r="F271" s="65">
        <v>60005</v>
      </c>
      <c r="G271" s="65">
        <v>0</v>
      </c>
      <c r="H271" s="65">
        <v>0</v>
      </c>
      <c r="I271" s="92">
        <v>0</v>
      </c>
      <c r="J271" s="1"/>
      <c r="K271" s="144"/>
      <c r="L271"/>
    </row>
    <row r="272" spans="1:15" x14ac:dyDescent="0.3">
      <c r="A272" s="45"/>
      <c r="B272" s="46">
        <v>8340</v>
      </c>
      <c r="C272" s="60" t="s">
        <v>297</v>
      </c>
      <c r="D272" s="65">
        <v>0</v>
      </c>
      <c r="E272" s="65">
        <v>0</v>
      </c>
      <c r="F272" s="65">
        <v>500</v>
      </c>
      <c r="G272" s="65">
        <v>500</v>
      </c>
      <c r="H272" s="65">
        <v>0</v>
      </c>
      <c r="I272" s="92">
        <v>0</v>
      </c>
      <c r="J272" s="1"/>
      <c r="K272" s="144"/>
      <c r="L272"/>
    </row>
    <row r="273" spans="1:12" x14ac:dyDescent="0.3">
      <c r="A273" s="45"/>
      <c r="B273" s="46">
        <v>9530</v>
      </c>
      <c r="C273" s="60" t="s">
        <v>175</v>
      </c>
      <c r="D273" s="65">
        <v>0</v>
      </c>
      <c r="E273" s="65">
        <v>0</v>
      </c>
      <c r="F273" s="65">
        <v>19205</v>
      </c>
      <c r="G273" s="65">
        <v>0</v>
      </c>
      <c r="H273" s="65">
        <v>22500</v>
      </c>
      <c r="I273" s="92">
        <v>0</v>
      </c>
      <c r="J273" s="1"/>
      <c r="K273" s="144"/>
      <c r="L273"/>
    </row>
    <row r="274" spans="1:12" x14ac:dyDescent="0.3">
      <c r="A274" s="45"/>
      <c r="B274" s="46"/>
      <c r="C274" s="60"/>
      <c r="D274" s="65"/>
      <c r="E274" s="65"/>
      <c r="F274" s="65"/>
      <c r="G274" s="65"/>
      <c r="H274" s="65"/>
      <c r="I274" s="65"/>
      <c r="J274" s="1"/>
      <c r="K274" s="144"/>
      <c r="L274"/>
    </row>
    <row r="275" spans="1:12" ht="16.8" thickBot="1" x14ac:dyDescent="0.35">
      <c r="A275" s="47"/>
      <c r="B275" s="188"/>
      <c r="C275" s="189" t="s">
        <v>21</v>
      </c>
      <c r="D275" s="190">
        <f>SUM(D239:D274)</f>
        <v>224150</v>
      </c>
      <c r="E275" s="190">
        <v>201249</v>
      </c>
      <c r="F275" s="191">
        <f>SUM(F239:F273)</f>
        <v>155468</v>
      </c>
      <c r="G275" s="191">
        <f>SUM(G239:G273)</f>
        <v>55150</v>
      </c>
      <c r="H275" s="191">
        <f>SUM(H239:H273)</f>
        <v>112650</v>
      </c>
      <c r="I275" s="191">
        <f>SUM(I239:I273)</f>
        <v>109500</v>
      </c>
      <c r="J275" s="1"/>
      <c r="K275" s="144"/>
      <c r="L275"/>
    </row>
    <row r="276" spans="1:12" x14ac:dyDescent="0.3">
      <c r="A276" s="45"/>
      <c r="B276" s="46"/>
      <c r="C276" s="60"/>
      <c r="D276" s="31"/>
      <c r="E276" s="31"/>
      <c r="F276" s="84"/>
      <c r="G276" s="84"/>
      <c r="H276" s="84"/>
      <c r="I276" s="84"/>
      <c r="K276" s="144"/>
      <c r="L276"/>
    </row>
    <row r="277" spans="1:12" hidden="1" x14ac:dyDescent="0.3">
      <c r="A277" s="45"/>
      <c r="B277" s="46">
        <v>4760</v>
      </c>
      <c r="C277" s="60" t="s">
        <v>176</v>
      </c>
      <c r="E277" s="31">
        <v>600</v>
      </c>
      <c r="F277" s="84"/>
      <c r="G277" s="84"/>
      <c r="H277" s="84"/>
      <c r="I277" s="84"/>
      <c r="J277" s="1"/>
      <c r="K277" s="144"/>
      <c r="L277"/>
    </row>
    <row r="278" spans="1:12" hidden="1" x14ac:dyDescent="0.3">
      <c r="E278"/>
      <c r="F278" s="84"/>
      <c r="G278" s="84"/>
      <c r="H278" s="84"/>
      <c r="I278" s="84"/>
      <c r="J278" s="1"/>
      <c r="K278" s="144"/>
      <c r="L278"/>
    </row>
    <row r="279" spans="1:12" hidden="1" x14ac:dyDescent="0.3">
      <c r="A279" s="45"/>
      <c r="B279" s="46" t="s">
        <v>110</v>
      </c>
      <c r="E279"/>
      <c r="F279" s="84"/>
      <c r="G279" s="84"/>
      <c r="H279" s="84"/>
      <c r="I279" s="84"/>
      <c r="J279" s="1"/>
      <c r="K279" s="144"/>
      <c r="L279"/>
    </row>
    <row r="280" spans="1:12" hidden="1" x14ac:dyDescent="0.3">
      <c r="A280" s="45"/>
      <c r="B280" s="46"/>
      <c r="C280" s="60" t="s">
        <v>177</v>
      </c>
      <c r="E280" s="31">
        <v>1000</v>
      </c>
      <c r="F280" s="84"/>
      <c r="G280" s="84"/>
      <c r="H280" s="84"/>
      <c r="I280" s="84"/>
      <c r="J280" s="1"/>
      <c r="K280" s="144"/>
      <c r="L280"/>
    </row>
    <row r="281" spans="1:12" hidden="1" x14ac:dyDescent="0.3">
      <c r="A281" s="45"/>
      <c r="B281" s="46"/>
      <c r="C281" s="60" t="s">
        <v>177</v>
      </c>
      <c r="E281" s="31">
        <v>1000</v>
      </c>
      <c r="F281" s="84"/>
      <c r="G281" s="84"/>
      <c r="H281" s="84"/>
      <c r="I281" s="84"/>
      <c r="J281" s="1"/>
      <c r="K281" s="144"/>
      <c r="L281"/>
    </row>
    <row r="282" spans="1:12" hidden="1" x14ac:dyDescent="0.3">
      <c r="B282" s="46"/>
      <c r="C282" s="60" t="s">
        <v>178</v>
      </c>
      <c r="E282" s="31">
        <v>500</v>
      </c>
      <c r="F282" s="84"/>
      <c r="G282" s="84"/>
      <c r="H282" s="84"/>
      <c r="I282" s="84"/>
      <c r="J282" s="1"/>
      <c r="K282" s="144"/>
      <c r="L282"/>
    </row>
    <row r="283" spans="1:12" hidden="1" x14ac:dyDescent="0.3">
      <c r="E283" s="31">
        <v>2500</v>
      </c>
      <c r="F283" s="84"/>
      <c r="G283" s="84"/>
      <c r="H283" s="84"/>
      <c r="I283" s="84"/>
      <c r="J283" s="1"/>
      <c r="K283" s="144"/>
      <c r="L283"/>
    </row>
    <row r="284" spans="1:12" hidden="1" x14ac:dyDescent="0.3">
      <c r="A284" s="45"/>
      <c r="B284" s="3">
        <v>4110</v>
      </c>
      <c r="C284" s="10" t="s">
        <v>190</v>
      </c>
      <c r="D284"/>
      <c r="E284"/>
      <c r="F284" s="84"/>
      <c r="G284" s="84"/>
      <c r="H284" s="84"/>
      <c r="I284" s="84"/>
      <c r="J284" s="1"/>
      <c r="K284" s="144"/>
      <c r="L284"/>
    </row>
    <row r="285" spans="1:12" hidden="1" x14ac:dyDescent="0.3">
      <c r="A285" s="45"/>
      <c r="B285" s="3">
        <v>4510</v>
      </c>
      <c r="C285" s="10" t="s">
        <v>191</v>
      </c>
      <c r="D285"/>
      <c r="E285"/>
      <c r="F285" s="84"/>
      <c r="G285" s="84"/>
      <c r="H285" s="84"/>
      <c r="I285" s="84"/>
      <c r="J285" s="1"/>
      <c r="K285" s="144"/>
      <c r="L285"/>
    </row>
    <row r="286" spans="1:12" hidden="1" x14ac:dyDescent="0.3">
      <c r="A286" s="45"/>
      <c r="D286"/>
      <c r="E286"/>
      <c r="F286" s="84"/>
      <c r="G286" s="84"/>
      <c r="H286" s="84"/>
      <c r="I286" s="84"/>
      <c r="J286" s="1"/>
      <c r="K286" s="144"/>
      <c r="L286"/>
    </row>
    <row r="287" spans="1:12" x14ac:dyDescent="0.3">
      <c r="A287" s="45"/>
      <c r="B287" s="163">
        <v>5160</v>
      </c>
      <c r="C287" s="164" t="s">
        <v>170</v>
      </c>
      <c r="D287" s="164"/>
      <c r="E287" s="164" t="s">
        <v>374</v>
      </c>
      <c r="F287" s="164" t="s">
        <v>374</v>
      </c>
      <c r="G287" s="164"/>
      <c r="H287" s="164"/>
      <c r="I287" s="217">
        <v>20000</v>
      </c>
      <c r="J287" s="1"/>
      <c r="K287" s="144"/>
      <c r="L287"/>
    </row>
    <row r="288" spans="1:12" x14ac:dyDescent="0.3">
      <c r="A288" s="45"/>
      <c r="B288" s="165"/>
      <c r="C288" s="164"/>
      <c r="D288" s="164"/>
      <c r="E288" s="164" t="s">
        <v>375</v>
      </c>
      <c r="F288" s="164" t="s">
        <v>375</v>
      </c>
      <c r="G288" s="164"/>
      <c r="H288" s="164"/>
      <c r="I288" s="217">
        <v>25000</v>
      </c>
      <c r="J288" s="1"/>
      <c r="K288" s="144"/>
      <c r="L288"/>
    </row>
    <row r="289" spans="1:12" x14ac:dyDescent="0.3">
      <c r="A289" s="45"/>
      <c r="J289" s="1"/>
      <c r="K289" s="144"/>
      <c r="L289"/>
    </row>
    <row r="290" spans="1:12" x14ac:dyDescent="0.3">
      <c r="A290" s="45"/>
      <c r="B290" s="167">
        <v>5610</v>
      </c>
      <c r="C290" s="172" t="s">
        <v>246</v>
      </c>
      <c r="D290" s="169"/>
      <c r="E290" s="170"/>
      <c r="F290" s="171" t="s">
        <v>419</v>
      </c>
      <c r="G290" s="171"/>
      <c r="H290" s="171"/>
      <c r="I290" s="171">
        <v>900</v>
      </c>
      <c r="J290" s="1"/>
      <c r="K290" s="144"/>
      <c r="L290"/>
    </row>
    <row r="291" spans="1:12" x14ac:dyDescent="0.3">
      <c r="B291" s="74"/>
      <c r="C291" s="158"/>
      <c r="D291" s="160"/>
      <c r="E291" s="157"/>
      <c r="F291" s="161"/>
      <c r="G291" s="161"/>
      <c r="H291" s="161"/>
      <c r="I291" s="161"/>
      <c r="J291" s="1"/>
      <c r="K291" s="144"/>
      <c r="L291"/>
    </row>
    <row r="292" spans="1:12" x14ac:dyDescent="0.3">
      <c r="J292" s="1"/>
      <c r="K292" s="144"/>
      <c r="L292"/>
    </row>
    <row r="293" spans="1:12" x14ac:dyDescent="0.3">
      <c r="D293" s="15"/>
      <c r="E293" s="11"/>
      <c r="F293" s="84"/>
      <c r="G293" s="84"/>
      <c r="H293" s="84"/>
      <c r="I293" s="84"/>
      <c r="J293" s="1"/>
      <c r="K293" s="144"/>
      <c r="L293"/>
    </row>
    <row r="294" spans="1:12" ht="16.2" x14ac:dyDescent="0.3">
      <c r="A294" s="24"/>
      <c r="B294" s="36"/>
      <c r="C294" s="61" t="s">
        <v>149</v>
      </c>
      <c r="D294" s="28" t="s">
        <v>144</v>
      </c>
      <c r="E294" s="28" t="s">
        <v>145</v>
      </c>
      <c r="F294" s="28" t="s">
        <v>282</v>
      </c>
      <c r="G294" s="28" t="s">
        <v>283</v>
      </c>
      <c r="H294" s="28" t="s">
        <v>350</v>
      </c>
      <c r="I294" s="28" t="s">
        <v>365</v>
      </c>
      <c r="J294" s="1"/>
      <c r="K294" s="144"/>
      <c r="L294"/>
    </row>
    <row r="295" spans="1:12" ht="15" customHeight="1" x14ac:dyDescent="0.3">
      <c r="A295" s="49" t="s">
        <v>156</v>
      </c>
      <c r="D295" s="44"/>
      <c r="E295" s="44"/>
      <c r="F295" s="44"/>
      <c r="G295" s="44"/>
      <c r="H295" s="44"/>
      <c r="I295" s="44"/>
      <c r="J295" s="1"/>
      <c r="K295" s="144"/>
      <c r="L295"/>
    </row>
    <row r="296" spans="1:12" x14ac:dyDescent="0.3">
      <c r="A296" s="43"/>
      <c r="B296" s="46">
        <v>4110</v>
      </c>
      <c r="C296" s="60" t="s">
        <v>152</v>
      </c>
      <c r="D296" s="65">
        <v>6000</v>
      </c>
      <c r="E296" s="65">
        <v>4500</v>
      </c>
      <c r="F296" s="65">
        <v>0</v>
      </c>
      <c r="G296" s="65">
        <v>0</v>
      </c>
      <c r="H296" s="65">
        <v>0</v>
      </c>
      <c r="I296" s="65">
        <v>0</v>
      </c>
      <c r="J296" s="1"/>
      <c r="K296" s="144"/>
      <c r="L296"/>
    </row>
    <row r="297" spans="1:12" x14ac:dyDescent="0.3">
      <c r="A297" s="43"/>
      <c r="B297" s="46"/>
      <c r="C297" s="60" t="s">
        <v>153</v>
      </c>
      <c r="D297" s="65">
        <v>0</v>
      </c>
      <c r="E297" s="65">
        <v>0</v>
      </c>
      <c r="F297" s="65">
        <v>0</v>
      </c>
      <c r="G297" s="65">
        <v>0</v>
      </c>
      <c r="H297" s="65">
        <v>0</v>
      </c>
      <c r="I297" s="65">
        <v>0</v>
      </c>
      <c r="J297" s="1"/>
      <c r="K297" s="144"/>
      <c r="L297"/>
    </row>
    <row r="298" spans="1:12" x14ac:dyDescent="0.3">
      <c r="A298" s="43"/>
      <c r="B298" s="46"/>
      <c r="C298" s="60" t="s">
        <v>134</v>
      </c>
      <c r="D298" s="65">
        <v>0</v>
      </c>
      <c r="E298" s="65">
        <v>0</v>
      </c>
      <c r="F298" s="65">
        <v>0</v>
      </c>
      <c r="G298" s="65">
        <v>0</v>
      </c>
      <c r="H298" s="65">
        <v>0</v>
      </c>
      <c r="I298" s="65">
        <v>0</v>
      </c>
      <c r="J298" s="1"/>
      <c r="K298" s="144"/>
      <c r="L298"/>
    </row>
    <row r="299" spans="1:12" x14ac:dyDescent="0.3">
      <c r="A299" s="45"/>
      <c r="B299" s="46">
        <v>5110</v>
      </c>
      <c r="C299" s="60" t="s">
        <v>157</v>
      </c>
      <c r="D299" s="65">
        <v>5000</v>
      </c>
      <c r="E299" s="65">
        <v>7550</v>
      </c>
      <c r="F299" s="65">
        <v>4000</v>
      </c>
      <c r="G299" s="65">
        <v>6000</v>
      </c>
      <c r="H299" s="65">
        <v>6000</v>
      </c>
      <c r="I299" s="65">
        <v>6000</v>
      </c>
      <c r="J299" s="1"/>
      <c r="K299" s="144"/>
      <c r="L299"/>
    </row>
    <row r="300" spans="1:12" x14ac:dyDescent="0.3">
      <c r="A300" s="45"/>
      <c r="B300" s="46"/>
      <c r="C300" s="60" t="s">
        <v>250</v>
      </c>
      <c r="D300" s="65"/>
      <c r="E300" s="65"/>
      <c r="F300" s="65">
        <v>1000</v>
      </c>
      <c r="G300" s="65">
        <v>3000</v>
      </c>
      <c r="H300" s="65">
        <v>1000</v>
      </c>
      <c r="I300" s="65">
        <v>1000</v>
      </c>
      <c r="J300" s="1"/>
      <c r="K300" s="144"/>
      <c r="L300"/>
    </row>
    <row r="301" spans="1:12" x14ac:dyDescent="0.3">
      <c r="A301" s="45"/>
      <c r="B301" s="46"/>
      <c r="C301" s="60" t="s">
        <v>251</v>
      </c>
      <c r="D301" s="65"/>
      <c r="E301" s="65"/>
      <c r="F301" s="65">
        <v>1000</v>
      </c>
      <c r="G301" s="65">
        <v>1000</v>
      </c>
      <c r="H301" s="65">
        <v>2000</v>
      </c>
      <c r="I301" s="65">
        <v>2000</v>
      </c>
      <c r="J301" s="1"/>
      <c r="K301" s="144"/>
      <c r="L301"/>
    </row>
    <row r="302" spans="1:12" x14ac:dyDescent="0.3">
      <c r="A302" s="45"/>
      <c r="B302" s="46">
        <v>5125</v>
      </c>
      <c r="C302" s="60" t="s">
        <v>158</v>
      </c>
      <c r="D302" s="65">
        <v>2500</v>
      </c>
      <c r="E302" s="65">
        <v>2650</v>
      </c>
      <c r="F302" s="65">
        <v>1000</v>
      </c>
      <c r="G302" s="65">
        <v>1000</v>
      </c>
      <c r="H302" s="65">
        <v>2500</v>
      </c>
      <c r="I302" s="65">
        <v>2500</v>
      </c>
      <c r="J302" s="1"/>
      <c r="K302" s="144"/>
      <c r="L302"/>
    </row>
    <row r="303" spans="1:12" x14ac:dyDescent="0.3">
      <c r="A303" s="45"/>
      <c r="B303" s="46">
        <v>5320</v>
      </c>
      <c r="C303" s="60" t="s">
        <v>55</v>
      </c>
      <c r="D303" s="65">
        <v>0</v>
      </c>
      <c r="E303" s="65">
        <v>0</v>
      </c>
      <c r="F303" s="65">
        <v>0</v>
      </c>
      <c r="G303" s="65">
        <v>0</v>
      </c>
      <c r="H303" s="65">
        <v>0</v>
      </c>
      <c r="I303" s="65">
        <v>0</v>
      </c>
      <c r="J303" s="1"/>
      <c r="K303" s="144"/>
      <c r="L303"/>
    </row>
    <row r="304" spans="1:12" x14ac:dyDescent="0.3">
      <c r="A304" s="45"/>
      <c r="B304" s="46">
        <v>5510</v>
      </c>
      <c r="C304" s="60" t="s">
        <v>69</v>
      </c>
      <c r="D304" s="65">
        <v>0</v>
      </c>
      <c r="E304" s="65">
        <v>0</v>
      </c>
      <c r="F304" s="65">
        <v>0</v>
      </c>
      <c r="G304" s="65">
        <v>0</v>
      </c>
      <c r="H304" s="65">
        <v>0</v>
      </c>
      <c r="I304" s="65">
        <v>0</v>
      </c>
      <c r="J304" s="1"/>
      <c r="K304" s="144"/>
      <c r="L304"/>
    </row>
    <row r="305" spans="1:12" x14ac:dyDescent="0.3">
      <c r="A305" s="45"/>
      <c r="B305" s="46">
        <v>5520</v>
      </c>
      <c r="C305" s="60" t="s">
        <v>26</v>
      </c>
      <c r="D305" s="65">
        <v>360</v>
      </c>
      <c r="E305" s="65">
        <v>312</v>
      </c>
      <c r="F305" s="65">
        <v>0</v>
      </c>
      <c r="G305" s="65">
        <v>0</v>
      </c>
      <c r="H305" s="65">
        <v>0</v>
      </c>
      <c r="I305" s="65">
        <v>0</v>
      </c>
      <c r="J305" s="1"/>
      <c r="K305" s="144"/>
      <c r="L305"/>
    </row>
    <row r="306" spans="1:12" x14ac:dyDescent="0.3">
      <c r="A306" s="45"/>
      <c r="B306" s="46">
        <v>5710</v>
      </c>
      <c r="C306" s="60" t="s">
        <v>53</v>
      </c>
      <c r="D306" s="65">
        <v>16500</v>
      </c>
      <c r="E306" s="65">
        <v>15600</v>
      </c>
      <c r="F306" s="65">
        <v>16000</v>
      </c>
      <c r="G306" s="65">
        <v>16000</v>
      </c>
      <c r="H306" s="65">
        <v>16000</v>
      </c>
      <c r="I306" s="65">
        <v>16000</v>
      </c>
      <c r="J306" s="1"/>
      <c r="K306" s="144"/>
      <c r="L306"/>
    </row>
    <row r="307" spans="1:12" x14ac:dyDescent="0.3">
      <c r="A307" s="45"/>
      <c r="B307" s="46">
        <v>6512</v>
      </c>
      <c r="C307" s="60" t="s">
        <v>54</v>
      </c>
      <c r="D307" s="65">
        <v>1900</v>
      </c>
      <c r="E307" s="65">
        <v>1900</v>
      </c>
      <c r="F307" s="65">
        <v>2100</v>
      </c>
      <c r="G307" s="65">
        <v>1900</v>
      </c>
      <c r="H307" s="65">
        <v>2200</v>
      </c>
      <c r="I307" s="65">
        <v>2400</v>
      </c>
      <c r="J307" s="1"/>
      <c r="K307" s="144"/>
      <c r="L307"/>
    </row>
    <row r="308" spans="1:12" x14ac:dyDescent="0.3">
      <c r="A308" s="45"/>
      <c r="B308" s="46">
        <v>6590</v>
      </c>
      <c r="C308" s="60" t="s">
        <v>47</v>
      </c>
      <c r="D308" s="65">
        <v>200</v>
      </c>
      <c r="E308" s="65">
        <v>0</v>
      </c>
      <c r="F308" s="65">
        <v>200</v>
      </c>
      <c r="G308" s="65">
        <v>200</v>
      </c>
      <c r="H308" s="65">
        <v>100</v>
      </c>
      <c r="I308" s="65">
        <v>100</v>
      </c>
      <c r="J308" s="1"/>
      <c r="K308" s="144"/>
      <c r="L308"/>
    </row>
    <row r="309" spans="1:12" x14ac:dyDescent="0.3">
      <c r="A309" s="45"/>
      <c r="B309" s="46">
        <v>8320</v>
      </c>
      <c r="C309" s="60" t="s">
        <v>159</v>
      </c>
      <c r="D309" s="65">
        <v>0</v>
      </c>
      <c r="E309" s="65">
        <v>0</v>
      </c>
      <c r="F309" s="65">
        <v>0</v>
      </c>
      <c r="G309" s="65">
        <v>0</v>
      </c>
      <c r="H309" s="65">
        <v>0</v>
      </c>
      <c r="I309" s="65">
        <v>0</v>
      </c>
      <c r="J309" s="1"/>
      <c r="K309" s="144"/>
      <c r="L309"/>
    </row>
    <row r="310" spans="1:12" x14ac:dyDescent="0.3">
      <c r="A310" s="45"/>
      <c r="B310" s="46">
        <v>8321</v>
      </c>
      <c r="C310" s="60" t="s">
        <v>72</v>
      </c>
      <c r="D310" s="65">
        <v>0</v>
      </c>
      <c r="E310" s="65">
        <v>0</v>
      </c>
      <c r="F310" s="65">
        <v>0</v>
      </c>
      <c r="G310" s="65">
        <v>500</v>
      </c>
      <c r="H310" s="65">
        <v>500</v>
      </c>
      <c r="I310" s="65">
        <v>500</v>
      </c>
      <c r="J310" s="1"/>
      <c r="K310" s="144"/>
      <c r="L310"/>
    </row>
    <row r="311" spans="1:12" x14ac:dyDescent="0.3">
      <c r="A311" s="45"/>
      <c r="B311" s="46">
        <v>8330</v>
      </c>
      <c r="C311" s="60" t="s">
        <v>118</v>
      </c>
      <c r="D311" s="65">
        <v>0</v>
      </c>
      <c r="E311" s="65">
        <v>6000</v>
      </c>
      <c r="F311" s="65">
        <v>1000</v>
      </c>
      <c r="G311" s="65">
        <v>14100</v>
      </c>
      <c r="H311" s="65">
        <v>2000</v>
      </c>
      <c r="I311" s="65">
        <v>0</v>
      </c>
      <c r="J311" s="1"/>
      <c r="K311" s="144"/>
      <c r="L311"/>
    </row>
    <row r="312" spans="1:12" x14ac:dyDescent="0.3">
      <c r="A312" s="45"/>
      <c r="B312" s="46">
        <v>8350</v>
      </c>
      <c r="C312" s="60" t="s">
        <v>160</v>
      </c>
      <c r="D312" s="65">
        <v>3150</v>
      </c>
      <c r="E312" s="65">
        <v>0</v>
      </c>
      <c r="F312" s="65">
        <v>0</v>
      </c>
      <c r="G312" s="65">
        <v>0</v>
      </c>
      <c r="H312" s="65">
        <v>38000</v>
      </c>
      <c r="I312" s="65">
        <v>0</v>
      </c>
      <c r="J312" s="1"/>
      <c r="K312" s="144"/>
      <c r="L312"/>
    </row>
    <row r="313" spans="1:12" x14ac:dyDescent="0.3">
      <c r="A313" s="45"/>
      <c r="B313" s="46"/>
      <c r="C313" s="60"/>
      <c r="D313" s="31"/>
      <c r="E313" s="31"/>
      <c r="F313" s="31"/>
      <c r="G313" s="31"/>
      <c r="H313" s="31"/>
      <c r="I313" s="31"/>
      <c r="J313" s="1"/>
      <c r="K313" s="144"/>
      <c r="L313"/>
    </row>
    <row r="314" spans="1:12" ht="16.8" thickBot="1" x14ac:dyDescent="0.35">
      <c r="A314" s="47"/>
      <c r="B314" s="188"/>
      <c r="C314" s="189" t="s">
        <v>21</v>
      </c>
      <c r="D314" s="190">
        <f>SUM(D296:D313)</f>
        <v>35610</v>
      </c>
      <c r="E314" s="190">
        <v>33312</v>
      </c>
      <c r="F314" s="191">
        <f>SUM(F296:F313)</f>
        <v>26300</v>
      </c>
      <c r="G314" s="191">
        <f>SUM(G296:G313)</f>
        <v>43700</v>
      </c>
      <c r="H314" s="191">
        <f>SUM(H296:H313)</f>
        <v>70300</v>
      </c>
      <c r="I314" s="191">
        <f>SUM(I296:I313)</f>
        <v>30500</v>
      </c>
      <c r="J314" s="1"/>
      <c r="K314" s="144"/>
      <c r="L314"/>
    </row>
    <row r="315" spans="1:12" x14ac:dyDescent="0.3">
      <c r="A315" s="49"/>
      <c r="D315" s="44"/>
      <c r="E315" s="44"/>
      <c r="F315" s="84"/>
      <c r="G315" s="84"/>
      <c r="H315" s="84"/>
      <c r="I315" s="84"/>
      <c r="J315" s="1"/>
      <c r="K315" s="144"/>
      <c r="L315"/>
    </row>
    <row r="316" spans="1:12" hidden="1" x14ac:dyDescent="0.3">
      <c r="A316" s="43"/>
      <c r="B316" s="46">
        <v>5110</v>
      </c>
      <c r="D316"/>
      <c r="E316" s="31"/>
      <c r="F316" s="84"/>
      <c r="G316" s="84"/>
      <c r="H316" s="84"/>
      <c r="I316" s="84"/>
      <c r="J316" s="1"/>
      <c r="K316" s="144"/>
      <c r="L316"/>
    </row>
    <row r="317" spans="1:12" hidden="1" x14ac:dyDescent="0.3">
      <c r="A317" s="43"/>
      <c r="B317" s="46"/>
      <c r="C317" s="60" t="s">
        <v>124</v>
      </c>
      <c r="E317" s="65">
        <v>1000</v>
      </c>
      <c r="F317" s="84"/>
      <c r="G317" s="84"/>
      <c r="H317" s="84"/>
      <c r="I317" s="84"/>
      <c r="J317" s="1"/>
      <c r="K317" s="144"/>
      <c r="L317"/>
    </row>
    <row r="318" spans="1:12" hidden="1" x14ac:dyDescent="0.3">
      <c r="A318" s="43"/>
      <c r="B318" s="46"/>
      <c r="C318" s="60" t="s">
        <v>131</v>
      </c>
      <c r="E318" s="65">
        <v>500</v>
      </c>
      <c r="F318" s="84"/>
      <c r="G318" s="84"/>
      <c r="H318" s="84"/>
      <c r="I318" s="84"/>
      <c r="J318" s="1"/>
      <c r="K318" s="144"/>
      <c r="L318"/>
    </row>
    <row r="319" spans="1:12" hidden="1" x14ac:dyDescent="0.3">
      <c r="A319" s="45"/>
      <c r="B319" s="46"/>
      <c r="C319" s="60" t="s">
        <v>154</v>
      </c>
      <c r="E319" s="65">
        <v>1500</v>
      </c>
      <c r="F319" s="84"/>
      <c r="G319" s="84"/>
      <c r="H319" s="84"/>
      <c r="I319" s="84"/>
      <c r="J319" s="1"/>
      <c r="K319" s="144"/>
      <c r="L319"/>
    </row>
    <row r="320" spans="1:12" hidden="1" x14ac:dyDescent="0.3">
      <c r="A320" s="45"/>
      <c r="B320" s="46"/>
      <c r="C320" s="60" t="s">
        <v>155</v>
      </c>
      <c r="E320" s="65">
        <v>1550</v>
      </c>
      <c r="F320" s="84"/>
      <c r="G320" s="84"/>
      <c r="H320" s="84"/>
      <c r="I320" s="84"/>
      <c r="J320" s="1"/>
      <c r="K320" s="144"/>
      <c r="L320"/>
    </row>
    <row r="321" spans="1:12" hidden="1" x14ac:dyDescent="0.3">
      <c r="A321" s="45"/>
      <c r="B321" s="46"/>
      <c r="C321" s="62" t="s">
        <v>161</v>
      </c>
      <c r="E321" s="65">
        <v>2000</v>
      </c>
      <c r="F321" s="84"/>
      <c r="G321" s="84"/>
      <c r="H321" s="84"/>
      <c r="I321" s="84"/>
      <c r="J321" s="1"/>
      <c r="K321" s="144"/>
      <c r="L321"/>
    </row>
    <row r="322" spans="1:12" hidden="1" x14ac:dyDescent="0.3">
      <c r="A322" s="45"/>
      <c r="C322" s="60" t="s">
        <v>132</v>
      </c>
      <c r="E322" s="65">
        <v>1000</v>
      </c>
      <c r="F322" s="84"/>
      <c r="G322" s="84"/>
      <c r="H322" s="84"/>
      <c r="I322" s="84"/>
      <c r="J322" s="1"/>
      <c r="K322" s="144"/>
      <c r="L322"/>
    </row>
    <row r="323" spans="1:12" hidden="1" x14ac:dyDescent="0.3">
      <c r="A323" s="45"/>
      <c r="E323" s="65">
        <v>7550</v>
      </c>
      <c r="F323" s="84"/>
      <c r="G323" s="84"/>
      <c r="H323" s="84"/>
      <c r="I323" s="84"/>
      <c r="J323" s="1"/>
      <c r="K323" s="144"/>
      <c r="L323"/>
    </row>
    <row r="324" spans="1:12" hidden="1" x14ac:dyDescent="0.3">
      <c r="A324" s="45"/>
      <c r="E324" s="3"/>
      <c r="F324" s="84"/>
      <c r="G324" s="84"/>
      <c r="H324" s="84"/>
      <c r="I324" s="84"/>
      <c r="J324" s="1"/>
      <c r="K324" s="144"/>
      <c r="L324"/>
    </row>
    <row r="325" spans="1:12" hidden="1" x14ac:dyDescent="0.3">
      <c r="A325" s="45"/>
      <c r="E325" s="3"/>
      <c r="F325" s="84"/>
      <c r="G325" s="84"/>
      <c r="H325" s="84"/>
      <c r="I325" s="84"/>
      <c r="J325" s="1"/>
      <c r="K325" s="144"/>
      <c r="L325"/>
    </row>
    <row r="326" spans="1:12" hidden="1" x14ac:dyDescent="0.3">
      <c r="A326" s="45"/>
      <c r="B326" s="46">
        <v>8350</v>
      </c>
      <c r="E326" s="65"/>
      <c r="F326" s="84"/>
      <c r="G326" s="84"/>
      <c r="H326" s="84"/>
      <c r="I326" s="84"/>
      <c r="J326" s="1"/>
      <c r="K326" s="144"/>
      <c r="L326"/>
    </row>
    <row r="327" spans="1:12" hidden="1" x14ac:dyDescent="0.3">
      <c r="A327" s="45"/>
      <c r="B327" s="46"/>
      <c r="C327" s="60" t="s">
        <v>162</v>
      </c>
      <c r="E327" s="67">
        <v>4100</v>
      </c>
      <c r="F327" s="84"/>
      <c r="G327" s="84"/>
      <c r="H327" s="84"/>
      <c r="I327" s="84"/>
      <c r="J327" s="1"/>
      <c r="K327" s="144"/>
      <c r="L327"/>
    </row>
    <row r="328" spans="1:12" hidden="1" x14ac:dyDescent="0.3">
      <c r="A328" s="45"/>
      <c r="B328" s="46"/>
      <c r="C328" s="60" t="s">
        <v>163</v>
      </c>
      <c r="E328" s="67">
        <v>1800</v>
      </c>
      <c r="F328" s="84"/>
      <c r="G328" s="84"/>
      <c r="H328" s="84"/>
      <c r="I328" s="84"/>
      <c r="J328" s="1"/>
      <c r="K328" s="144"/>
      <c r="L328"/>
    </row>
    <row r="329" spans="1:12" hidden="1" x14ac:dyDescent="0.3">
      <c r="A329" s="45"/>
      <c r="B329" s="46"/>
      <c r="C329" s="60" t="s">
        <v>164</v>
      </c>
      <c r="E329" s="67">
        <v>2300</v>
      </c>
      <c r="F329" s="84"/>
      <c r="G329" s="84"/>
      <c r="H329" s="84"/>
      <c r="I329" s="84"/>
      <c r="J329" s="1"/>
      <c r="K329" s="144"/>
      <c r="L329"/>
    </row>
    <row r="330" spans="1:12" hidden="1" x14ac:dyDescent="0.3">
      <c r="A330" s="45"/>
      <c r="B330" s="46"/>
      <c r="C330" s="60" t="s">
        <v>165</v>
      </c>
      <c r="E330" s="67">
        <v>15000</v>
      </c>
      <c r="F330" s="84"/>
      <c r="G330" s="84"/>
      <c r="H330" s="84"/>
      <c r="I330" s="84"/>
      <c r="J330" s="1"/>
      <c r="K330" s="144"/>
      <c r="L330"/>
    </row>
    <row r="331" spans="1:12" hidden="1" x14ac:dyDescent="0.3">
      <c r="B331" s="46"/>
      <c r="C331" s="60" t="s">
        <v>166</v>
      </c>
      <c r="E331" s="65">
        <v>800</v>
      </c>
      <c r="F331" s="84"/>
      <c r="G331" s="84"/>
      <c r="H331" s="84"/>
      <c r="I331" s="84"/>
      <c r="J331" s="1"/>
      <c r="K331" s="144"/>
      <c r="L331"/>
    </row>
    <row r="332" spans="1:12" hidden="1" x14ac:dyDescent="0.3">
      <c r="B332" s="46"/>
      <c r="E332" s="65">
        <v>24000</v>
      </c>
      <c r="F332" s="84"/>
      <c r="G332" s="84"/>
      <c r="H332" s="84"/>
      <c r="I332" s="84"/>
      <c r="J332" s="1"/>
      <c r="K332" s="144"/>
      <c r="L332"/>
    </row>
    <row r="333" spans="1:12" x14ac:dyDescent="0.3">
      <c r="D333" s="3"/>
      <c r="E333"/>
      <c r="F333" s="84"/>
      <c r="G333" s="84"/>
      <c r="H333" s="84"/>
      <c r="I333" s="84"/>
      <c r="J333" s="1"/>
      <c r="K333" s="144"/>
      <c r="L333"/>
    </row>
    <row r="334" spans="1:12" x14ac:dyDescent="0.3">
      <c r="C334" s="50"/>
      <c r="D334" s="15"/>
      <c r="E334" s="11"/>
      <c r="F334" s="84"/>
      <c r="G334" s="84"/>
      <c r="H334" s="84"/>
      <c r="I334" s="84"/>
      <c r="J334" s="1"/>
      <c r="K334" s="144"/>
      <c r="L334"/>
    </row>
    <row r="335" spans="1:12" x14ac:dyDescent="0.3">
      <c r="C335" s="50"/>
      <c r="D335" s="15"/>
      <c r="E335" s="11"/>
      <c r="F335" s="84"/>
      <c r="G335" s="84"/>
      <c r="H335" s="84"/>
      <c r="I335" s="84"/>
      <c r="J335" s="1"/>
      <c r="K335" s="144"/>
      <c r="L335"/>
    </row>
    <row r="336" spans="1:12" ht="16.2" x14ac:dyDescent="0.3">
      <c r="A336" s="24"/>
      <c r="B336" s="36"/>
      <c r="C336" s="61" t="s">
        <v>130</v>
      </c>
      <c r="D336" s="28" t="s">
        <v>144</v>
      </c>
      <c r="E336" s="28" t="s">
        <v>145</v>
      </c>
      <c r="F336" s="28" t="s">
        <v>282</v>
      </c>
      <c r="G336" s="28" t="s">
        <v>283</v>
      </c>
      <c r="H336" s="28" t="s">
        <v>350</v>
      </c>
      <c r="I336" s="28" t="s">
        <v>365</v>
      </c>
      <c r="J336" s="1"/>
      <c r="K336" s="144"/>
      <c r="L336"/>
    </row>
    <row r="337" spans="1:15" ht="13.5" customHeight="1" x14ac:dyDescent="0.3">
      <c r="A337" s="49" t="s">
        <v>179</v>
      </c>
      <c r="D337" s="44"/>
      <c r="E337" s="44"/>
      <c r="F337" s="44"/>
      <c r="G337" s="44"/>
      <c r="H337" s="44"/>
      <c r="I337" s="44"/>
      <c r="J337" s="1"/>
      <c r="K337" s="144"/>
      <c r="L337"/>
    </row>
    <row r="338" spans="1:15" ht="13.5" customHeight="1" x14ac:dyDescent="0.3">
      <c r="A338" s="49"/>
      <c r="B338" s="3">
        <v>5120</v>
      </c>
      <c r="C338" s="10" t="s">
        <v>299</v>
      </c>
      <c r="D338" s="44"/>
      <c r="E338" s="44"/>
      <c r="F338" s="65">
        <v>2000</v>
      </c>
      <c r="G338" s="65">
        <v>0</v>
      </c>
      <c r="H338" s="65">
        <v>0</v>
      </c>
      <c r="I338" s="65">
        <v>0</v>
      </c>
      <c r="J338" s="1"/>
      <c r="K338" s="144"/>
      <c r="L338"/>
    </row>
    <row r="339" spans="1:15" ht="17.25" customHeight="1" x14ac:dyDescent="0.3">
      <c r="A339" s="45"/>
      <c r="B339" s="46">
        <v>5170</v>
      </c>
      <c r="C339" s="60" t="s">
        <v>56</v>
      </c>
      <c r="D339" s="65">
        <v>6500</v>
      </c>
      <c r="E339" s="65">
        <v>1500</v>
      </c>
      <c r="F339" s="65">
        <v>2500</v>
      </c>
      <c r="G339" s="65">
        <v>2500</v>
      </c>
      <c r="H339" s="65">
        <v>3900</v>
      </c>
      <c r="I339" s="65">
        <v>3900</v>
      </c>
      <c r="J339" s="1"/>
      <c r="K339" s="144"/>
      <c r="L339"/>
    </row>
    <row r="340" spans="1:15" x14ac:dyDescent="0.3">
      <c r="A340" s="45"/>
      <c r="B340" s="46">
        <v>5190</v>
      </c>
      <c r="C340" s="60" t="s">
        <v>82</v>
      </c>
      <c r="D340" s="65">
        <v>0</v>
      </c>
      <c r="E340" s="65">
        <v>0</v>
      </c>
      <c r="F340" s="65">
        <v>0</v>
      </c>
      <c r="G340" s="65">
        <v>0</v>
      </c>
      <c r="H340" s="65">
        <v>0</v>
      </c>
      <c r="I340" s="65">
        <v>0</v>
      </c>
      <c r="J340" s="1"/>
      <c r="K340" s="144"/>
      <c r="L340"/>
    </row>
    <row r="341" spans="1:15" x14ac:dyDescent="0.3">
      <c r="A341" s="45"/>
      <c r="B341" s="46">
        <v>5320</v>
      </c>
      <c r="C341" s="60" t="s">
        <v>109</v>
      </c>
      <c r="D341" s="65">
        <v>0</v>
      </c>
      <c r="E341" s="65">
        <v>0</v>
      </c>
      <c r="F341" s="65">
        <v>0</v>
      </c>
      <c r="G341" s="65">
        <v>0</v>
      </c>
      <c r="H341" s="65">
        <v>0</v>
      </c>
      <c r="I341" s="65">
        <v>0</v>
      </c>
      <c r="J341" s="1"/>
      <c r="K341" s="144"/>
      <c r="L341"/>
    </row>
    <row r="342" spans="1:15" x14ac:dyDescent="0.3">
      <c r="A342" s="45"/>
      <c r="B342" s="46">
        <v>5330</v>
      </c>
      <c r="C342" s="60" t="s">
        <v>25</v>
      </c>
      <c r="D342" s="65">
        <v>0</v>
      </c>
      <c r="E342" s="65">
        <v>0</v>
      </c>
      <c r="F342" s="65">
        <v>0</v>
      </c>
      <c r="G342" s="65">
        <v>0</v>
      </c>
      <c r="H342" s="65">
        <v>0</v>
      </c>
      <c r="I342" s="65">
        <v>0</v>
      </c>
      <c r="J342" s="1"/>
      <c r="K342" s="144"/>
      <c r="L342"/>
    </row>
    <row r="343" spans="1:15" x14ac:dyDescent="0.3">
      <c r="A343" s="45"/>
      <c r="B343" s="46">
        <v>5630</v>
      </c>
      <c r="C343" s="60" t="s">
        <v>29</v>
      </c>
      <c r="D343" s="65">
        <v>0</v>
      </c>
      <c r="E343" s="65">
        <v>300</v>
      </c>
      <c r="F343" s="65">
        <v>500</v>
      </c>
      <c r="G343" s="65">
        <v>500</v>
      </c>
      <c r="H343" s="65">
        <v>500</v>
      </c>
      <c r="I343" s="65">
        <v>500</v>
      </c>
      <c r="J343" s="1"/>
      <c r="K343" s="144"/>
      <c r="L343"/>
    </row>
    <row r="344" spans="1:15" x14ac:dyDescent="0.3">
      <c r="A344" s="45"/>
      <c r="B344" s="46"/>
      <c r="C344" s="60" t="s">
        <v>53</v>
      </c>
      <c r="D344" s="65"/>
      <c r="E344" s="65"/>
      <c r="F344" s="65">
        <v>0</v>
      </c>
      <c r="G344" s="65">
        <v>0</v>
      </c>
      <c r="H344" s="65">
        <v>0</v>
      </c>
      <c r="I344" s="65">
        <v>0</v>
      </c>
      <c r="J344" s="1"/>
      <c r="K344" s="144"/>
      <c r="L344"/>
    </row>
    <row r="345" spans="1:15" x14ac:dyDescent="0.3">
      <c r="A345" s="45"/>
      <c r="B345" s="46">
        <v>6560</v>
      </c>
      <c r="C345" s="60" t="s">
        <v>57</v>
      </c>
      <c r="D345" s="65">
        <v>4000</v>
      </c>
      <c r="E345" s="65">
        <v>1500</v>
      </c>
      <c r="F345" s="65">
        <v>6500</v>
      </c>
      <c r="G345" s="65">
        <v>3500</v>
      </c>
      <c r="H345" s="65">
        <v>6000</v>
      </c>
      <c r="I345" s="65">
        <v>6000</v>
      </c>
      <c r="J345" s="1"/>
      <c r="K345" s="144"/>
      <c r="L345"/>
    </row>
    <row r="346" spans="1:15" ht="16.2" customHeight="1" x14ac:dyDescent="0.3">
      <c r="A346" s="45"/>
      <c r="B346" s="46">
        <v>6590</v>
      </c>
      <c r="C346" s="60" t="s">
        <v>58</v>
      </c>
      <c r="D346" s="65">
        <v>50</v>
      </c>
      <c r="E346" s="65">
        <v>0</v>
      </c>
      <c r="F346" s="65">
        <v>500</v>
      </c>
      <c r="G346" s="65">
        <v>500</v>
      </c>
      <c r="H346" s="65">
        <v>500</v>
      </c>
      <c r="I346" s="65">
        <v>500</v>
      </c>
      <c r="J346" s="1"/>
      <c r="K346" s="144"/>
      <c r="L346"/>
    </row>
    <row r="347" spans="1:15" x14ac:dyDescent="0.3">
      <c r="A347" s="45"/>
      <c r="B347" s="46">
        <v>8320</v>
      </c>
      <c r="C347" s="60" t="s">
        <v>43</v>
      </c>
      <c r="D347" s="65">
        <v>0</v>
      </c>
      <c r="E347" s="65">
        <v>0</v>
      </c>
      <c r="F347" s="65">
        <v>0</v>
      </c>
      <c r="G347" s="65">
        <v>1600</v>
      </c>
      <c r="H347" s="65">
        <v>3600</v>
      </c>
      <c r="I347" s="65">
        <v>600</v>
      </c>
      <c r="J347" s="1"/>
      <c r="K347" s="144"/>
      <c r="L347"/>
    </row>
    <row r="348" spans="1:15" x14ac:dyDescent="0.3">
      <c r="A348" s="45"/>
      <c r="B348" s="46">
        <v>8321</v>
      </c>
      <c r="C348" s="60" t="s">
        <v>252</v>
      </c>
      <c r="D348" s="65"/>
      <c r="E348" s="65"/>
      <c r="F348" s="65">
        <v>0</v>
      </c>
      <c r="G348" s="65">
        <v>0</v>
      </c>
      <c r="H348" s="65">
        <v>0</v>
      </c>
      <c r="I348" s="65">
        <v>0</v>
      </c>
      <c r="J348" s="1"/>
      <c r="K348" s="144"/>
      <c r="L348"/>
    </row>
    <row r="349" spans="1:15" x14ac:dyDescent="0.3">
      <c r="A349" s="45"/>
      <c r="B349" s="46">
        <v>8330</v>
      </c>
      <c r="C349" s="60" t="s">
        <v>118</v>
      </c>
      <c r="D349" s="65">
        <v>0</v>
      </c>
      <c r="E349" s="65">
        <v>0</v>
      </c>
      <c r="F349" s="65">
        <v>0</v>
      </c>
      <c r="G349" s="65">
        <v>0</v>
      </c>
      <c r="H349" s="65">
        <v>0</v>
      </c>
      <c r="I349" s="65">
        <v>0</v>
      </c>
      <c r="J349" s="1"/>
      <c r="K349" s="144"/>
      <c r="L349"/>
    </row>
    <row r="350" spans="1:15" s="7" customFormat="1" ht="18" x14ac:dyDescent="0.35">
      <c r="A350" s="45"/>
      <c r="B350" s="46">
        <v>8340</v>
      </c>
      <c r="C350" s="60" t="s">
        <v>180</v>
      </c>
      <c r="D350" s="65">
        <v>0</v>
      </c>
      <c r="E350" s="65">
        <v>5500</v>
      </c>
      <c r="F350" s="65">
        <v>0</v>
      </c>
      <c r="G350" s="65">
        <v>0</v>
      </c>
      <c r="H350" s="65">
        <v>0</v>
      </c>
      <c r="I350" s="65">
        <v>0</v>
      </c>
      <c r="J350" s="6"/>
      <c r="K350" s="146"/>
      <c r="O350" s="6"/>
    </row>
    <row r="351" spans="1:15" x14ac:dyDescent="0.3">
      <c r="A351" s="45"/>
      <c r="B351" s="46"/>
      <c r="C351" s="60"/>
      <c r="D351" s="31"/>
      <c r="E351" s="31"/>
      <c r="F351" s="31"/>
      <c r="G351" s="31"/>
      <c r="H351" s="31"/>
      <c r="I351" s="31"/>
      <c r="J351" s="1"/>
      <c r="K351" s="144"/>
      <c r="L351"/>
    </row>
    <row r="352" spans="1:15" ht="16.8" thickBot="1" x14ac:dyDescent="0.35">
      <c r="A352" s="47"/>
      <c r="B352" s="188"/>
      <c r="C352" s="189" t="s">
        <v>21</v>
      </c>
      <c r="D352" s="190">
        <f>SUM(D339:D351)</f>
        <v>10550</v>
      </c>
      <c r="E352" s="190">
        <v>8800</v>
      </c>
      <c r="F352" s="191">
        <f>SUM(F338:F351)</f>
        <v>12000</v>
      </c>
      <c r="G352" s="191">
        <f>SUM(G339:G351)</f>
        <v>8600</v>
      </c>
      <c r="H352" s="191">
        <f>SUM(H339:H351)</f>
        <v>14500</v>
      </c>
      <c r="I352" s="191">
        <f>SUM(I339:I351)</f>
        <v>11500</v>
      </c>
      <c r="J352" s="1"/>
      <c r="K352" s="144"/>
      <c r="L352"/>
    </row>
    <row r="353" spans="1:12" x14ac:dyDescent="0.3">
      <c r="A353" s="43"/>
      <c r="D353" s="44"/>
      <c r="E353" s="44"/>
      <c r="F353" s="44"/>
      <c r="G353" s="44"/>
      <c r="H353" s="44"/>
      <c r="I353" s="44"/>
      <c r="J353" s="1"/>
      <c r="K353" s="144"/>
      <c r="L353"/>
    </row>
    <row r="354" spans="1:12" hidden="1" x14ac:dyDescent="0.3">
      <c r="A354" s="45"/>
      <c r="B354" s="46">
        <v>5170</v>
      </c>
      <c r="C354" s="60"/>
      <c r="D354" s="31"/>
      <c r="E354" s="31"/>
      <c r="F354" s="31"/>
      <c r="G354" s="31"/>
      <c r="H354" s="31"/>
      <c r="I354" s="31"/>
      <c r="J354" s="1"/>
      <c r="K354" s="144"/>
      <c r="L354"/>
    </row>
    <row r="355" spans="1:12" hidden="1" x14ac:dyDescent="0.3">
      <c r="A355" s="45"/>
      <c r="B355" s="46"/>
      <c r="C355" s="60" t="s">
        <v>181</v>
      </c>
      <c r="D355" s="65"/>
      <c r="E355" s="65">
        <v>500</v>
      </c>
      <c r="F355" s="65">
        <v>500</v>
      </c>
      <c r="G355" s="65">
        <v>500</v>
      </c>
      <c r="H355" s="65">
        <v>500</v>
      </c>
      <c r="I355" s="65">
        <v>501</v>
      </c>
      <c r="J355" s="1"/>
      <c r="K355" s="144"/>
      <c r="L355"/>
    </row>
    <row r="356" spans="1:12" hidden="1" x14ac:dyDescent="0.3">
      <c r="A356" s="45"/>
      <c r="B356" s="46"/>
      <c r="C356" s="60" t="s">
        <v>182</v>
      </c>
      <c r="D356" s="67"/>
      <c r="E356" s="67">
        <v>0</v>
      </c>
      <c r="F356" s="67">
        <v>0</v>
      </c>
      <c r="G356" s="67">
        <v>0</v>
      </c>
      <c r="H356" s="67">
        <v>0</v>
      </c>
      <c r="I356" s="67">
        <v>1</v>
      </c>
      <c r="J356" s="1"/>
      <c r="K356" s="144"/>
      <c r="L356"/>
    </row>
    <row r="357" spans="1:12" hidden="1" x14ac:dyDescent="0.3">
      <c r="C357" s="60" t="s">
        <v>183</v>
      </c>
      <c r="D357" s="65"/>
      <c r="E357" s="74">
        <v>1000</v>
      </c>
      <c r="F357" s="74">
        <v>1000</v>
      </c>
      <c r="G357" s="74">
        <v>1000</v>
      </c>
      <c r="H357" s="74">
        <v>1000</v>
      </c>
      <c r="I357" s="74">
        <v>1001</v>
      </c>
      <c r="J357" s="1"/>
      <c r="K357" s="144"/>
      <c r="L357"/>
    </row>
    <row r="358" spans="1:12" hidden="1" x14ac:dyDescent="0.3">
      <c r="C358" s="60" t="s">
        <v>21</v>
      </c>
      <c r="D358" s="65"/>
      <c r="E358" s="65">
        <v>1500</v>
      </c>
      <c r="F358" s="65">
        <f>SUM(F355:F357)</f>
        <v>1500</v>
      </c>
      <c r="G358" s="65">
        <f>SUM(G355:G357)</f>
        <v>1500</v>
      </c>
      <c r="H358" s="65">
        <f>SUM(H355:H357)</f>
        <v>1500</v>
      </c>
      <c r="I358" s="65">
        <f>SUM(I355:I357)</f>
        <v>1503</v>
      </c>
      <c r="J358" s="1"/>
      <c r="K358" s="144"/>
      <c r="L358"/>
    </row>
    <row r="359" spans="1:12" hidden="1" x14ac:dyDescent="0.3">
      <c r="B359" s="46"/>
      <c r="C359" s="60"/>
      <c r="D359" s="65"/>
      <c r="E359"/>
      <c r="F359"/>
      <c r="G359"/>
      <c r="H359"/>
      <c r="I359"/>
      <c r="J359" s="1"/>
      <c r="K359" s="144"/>
      <c r="L359"/>
    </row>
    <row r="360" spans="1:12" hidden="1" x14ac:dyDescent="0.3">
      <c r="B360" s="46">
        <v>8340</v>
      </c>
      <c r="C360" s="60"/>
      <c r="D360" s="65"/>
      <c r="E360"/>
      <c r="F360"/>
      <c r="G360"/>
      <c r="H360"/>
      <c r="I360"/>
      <c r="J360" s="1"/>
      <c r="K360" s="144"/>
      <c r="L360"/>
    </row>
    <row r="361" spans="1:12" hidden="1" x14ac:dyDescent="0.3">
      <c r="B361" s="46"/>
      <c r="C361" s="60" t="s">
        <v>184</v>
      </c>
      <c r="D361" s="65"/>
      <c r="E361" s="11">
        <v>5500</v>
      </c>
      <c r="F361" s="11">
        <v>5500</v>
      </c>
      <c r="G361" s="11">
        <v>5500</v>
      </c>
      <c r="H361" s="11">
        <v>5500</v>
      </c>
      <c r="I361" s="11">
        <v>5501</v>
      </c>
      <c r="J361" s="1"/>
      <c r="K361" s="144"/>
      <c r="L361"/>
    </row>
    <row r="362" spans="1:12" hidden="1" x14ac:dyDescent="0.3">
      <c r="C362" s="60"/>
      <c r="D362" s="31"/>
      <c r="E362"/>
      <c r="F362"/>
      <c r="G362"/>
      <c r="H362"/>
      <c r="I362"/>
      <c r="J362" s="1"/>
      <c r="K362" s="144"/>
      <c r="L362"/>
    </row>
    <row r="363" spans="1:12" hidden="1" x14ac:dyDescent="0.3">
      <c r="C363" s="60" t="s">
        <v>167</v>
      </c>
      <c r="D363"/>
      <c r="E363" s="72">
        <v>8.7495935913204023E-3</v>
      </c>
      <c r="F363" s="72">
        <f>F352/F18</f>
        <v>1.1418579953615254E-2</v>
      </c>
      <c r="G363" s="72">
        <f>G352/G18</f>
        <v>7.3762696382672225E-3</v>
      </c>
      <c r="H363" s="72">
        <f>H352/H18</f>
        <v>1.2259108517628597E-2</v>
      </c>
      <c r="I363" s="72">
        <f>I352/I18</f>
        <v>9.22427793054207E-3</v>
      </c>
      <c r="J363" s="1"/>
      <c r="K363" s="144"/>
      <c r="L363"/>
    </row>
    <row r="364" spans="1:12" x14ac:dyDescent="0.3">
      <c r="C364" s="60"/>
      <c r="D364"/>
      <c r="E364" s="72"/>
      <c r="F364" s="72"/>
      <c r="G364" s="72"/>
      <c r="H364" s="72"/>
      <c r="I364" s="72"/>
      <c r="J364" s="1"/>
      <c r="K364" s="144"/>
      <c r="L364"/>
    </row>
    <row r="365" spans="1:12" x14ac:dyDescent="0.3">
      <c r="C365" s="60"/>
      <c r="D365"/>
      <c r="E365" s="72"/>
      <c r="F365" s="72"/>
      <c r="G365" s="72"/>
      <c r="H365" s="72"/>
      <c r="I365" s="72"/>
      <c r="J365" s="1"/>
      <c r="K365" s="144"/>
      <c r="L365"/>
    </row>
    <row r="366" spans="1:12" x14ac:dyDescent="0.3">
      <c r="C366" s="60"/>
      <c r="D366"/>
      <c r="E366" s="72"/>
      <c r="F366" s="72"/>
      <c r="G366" s="72"/>
      <c r="H366" s="72"/>
      <c r="I366" s="72"/>
      <c r="J366" s="1"/>
      <c r="K366" s="144"/>
      <c r="L366"/>
    </row>
    <row r="367" spans="1:12" ht="16.2" x14ac:dyDescent="0.3">
      <c r="B367" s="87"/>
      <c r="C367" s="88" t="s">
        <v>253</v>
      </c>
      <c r="D367" s="89"/>
      <c r="E367" s="90"/>
      <c r="F367" s="91">
        <f>F352+F314+F275+F214+F184+F136</f>
        <v>1146262.3500000001</v>
      </c>
      <c r="G367" s="91">
        <f>G149+G352+G314+G275+G214+G184+G136</f>
        <v>1220918.98</v>
      </c>
      <c r="H367" s="91">
        <f>H149+H352+H314+H275+H214+H184+H136</f>
        <v>1221644</v>
      </c>
      <c r="I367" s="91">
        <f>I149+I352+I314+I275+I214+I184+I136</f>
        <v>1285564</v>
      </c>
      <c r="J367" s="1"/>
      <c r="K367" s="144"/>
      <c r="L367"/>
    </row>
    <row r="368" spans="1:12" x14ac:dyDescent="0.3">
      <c r="C368" s="60"/>
      <c r="D368"/>
      <c r="E368" s="72"/>
      <c r="F368" s="72"/>
      <c r="G368" s="72"/>
      <c r="H368" s="72"/>
      <c r="I368" s="72"/>
      <c r="J368" s="1"/>
      <c r="K368" s="144"/>
      <c r="L368"/>
    </row>
    <row r="369" spans="1:12" ht="16.2" x14ac:dyDescent="0.3">
      <c r="D369" s="15"/>
      <c r="E369" s="11"/>
      <c r="F369" s="28" t="s">
        <v>282</v>
      </c>
      <c r="G369" s="28" t="s">
        <v>283</v>
      </c>
      <c r="H369" s="28" t="s">
        <v>350</v>
      </c>
      <c r="I369" s="28" t="s">
        <v>365</v>
      </c>
      <c r="J369" s="1"/>
      <c r="K369" s="144"/>
      <c r="L369"/>
    </row>
    <row r="370" spans="1:12" ht="21" x14ac:dyDescent="0.4">
      <c r="B370" s="39" t="s">
        <v>59</v>
      </c>
      <c r="C370" s="51" t="s">
        <v>104</v>
      </c>
      <c r="D370"/>
      <c r="E370" s="11">
        <v>12422.96</v>
      </c>
      <c r="F370" s="11">
        <v>15423</v>
      </c>
      <c r="G370" s="11">
        <v>15423</v>
      </c>
      <c r="H370" s="11">
        <v>34203.64</v>
      </c>
      <c r="I370" s="11">
        <v>34500</v>
      </c>
      <c r="J370" s="1"/>
      <c r="K370" s="144"/>
      <c r="L370"/>
    </row>
    <row r="371" spans="1:12" x14ac:dyDescent="0.3">
      <c r="D371" s="11"/>
      <c r="E371" s="11"/>
      <c r="F371" s="11"/>
      <c r="G371" s="11"/>
      <c r="H371" s="11"/>
      <c r="I371" s="11"/>
      <c r="J371" s="1"/>
      <c r="K371" s="144"/>
      <c r="L371"/>
    </row>
    <row r="372" spans="1:12" ht="21" x14ac:dyDescent="0.4">
      <c r="B372" s="3" t="s">
        <v>60</v>
      </c>
      <c r="C372" s="51" t="s">
        <v>105</v>
      </c>
      <c r="D372" s="11"/>
      <c r="E372" s="11">
        <v>60323.26</v>
      </c>
      <c r="F372" s="11">
        <v>62373</v>
      </c>
      <c r="G372" s="11">
        <v>62373</v>
      </c>
      <c r="H372" s="11">
        <v>66709.929999999993</v>
      </c>
      <c r="I372" s="11">
        <v>67000</v>
      </c>
      <c r="J372" s="1"/>
      <c r="K372" s="144"/>
      <c r="L372"/>
    </row>
    <row r="373" spans="1:12" x14ac:dyDescent="0.3">
      <c r="D373" s="11"/>
      <c r="E373" s="11"/>
      <c r="F373" s="11"/>
      <c r="G373" s="11"/>
      <c r="H373" s="11"/>
      <c r="I373" s="11"/>
      <c r="J373" s="1"/>
      <c r="K373" s="144"/>
      <c r="L373"/>
    </row>
    <row r="374" spans="1:12" ht="21" x14ac:dyDescent="0.4">
      <c r="B374" s="3" t="s">
        <v>61</v>
      </c>
      <c r="C374" s="51" t="s">
        <v>106</v>
      </c>
      <c r="D374" s="11"/>
      <c r="E374" s="11">
        <v>46895</v>
      </c>
      <c r="F374" s="11">
        <v>67895</v>
      </c>
      <c r="G374" s="11">
        <v>67895</v>
      </c>
      <c r="H374" s="11">
        <v>51860.55</v>
      </c>
      <c r="I374" s="11">
        <v>52000</v>
      </c>
      <c r="J374" s="1"/>
      <c r="K374" s="144"/>
      <c r="L374"/>
    </row>
    <row r="375" spans="1:12" x14ac:dyDescent="0.3">
      <c r="D375" s="11"/>
      <c r="E375" s="11"/>
      <c r="F375" s="11"/>
      <c r="G375" s="11"/>
      <c r="H375" s="11"/>
      <c r="I375" s="11"/>
      <c r="J375" s="1"/>
      <c r="K375" s="144"/>
      <c r="L375"/>
    </row>
    <row r="376" spans="1:12" ht="21" x14ac:dyDescent="0.4">
      <c r="B376" s="3" t="s">
        <v>62</v>
      </c>
      <c r="C376" s="51" t="s">
        <v>63</v>
      </c>
      <c r="D376" s="11"/>
      <c r="E376" s="11">
        <v>43822.96</v>
      </c>
      <c r="F376" s="11">
        <v>52823</v>
      </c>
      <c r="G376" s="11">
        <v>52823</v>
      </c>
      <c r="H376" s="11">
        <v>55916.21</v>
      </c>
      <c r="I376" s="11">
        <v>56000</v>
      </c>
      <c r="J376" s="1"/>
      <c r="K376" s="144"/>
      <c r="L376"/>
    </row>
    <row r="377" spans="1:12" ht="21" x14ac:dyDescent="0.4">
      <c r="C377" s="51"/>
      <c r="D377" s="11"/>
      <c r="E377" s="11"/>
      <c r="F377" s="23"/>
      <c r="G377" s="23"/>
      <c r="H377" s="23"/>
      <c r="I377" s="23"/>
      <c r="K377" s="144"/>
    </row>
    <row r="378" spans="1:12" ht="16.2" x14ac:dyDescent="0.3">
      <c r="A378" s="49"/>
      <c r="B378" s="3" t="s">
        <v>300</v>
      </c>
      <c r="C378" s="61" t="s">
        <v>301</v>
      </c>
      <c r="D378" s="28" t="s">
        <v>144</v>
      </c>
      <c r="E378" s="28" t="s">
        <v>145</v>
      </c>
      <c r="F378" s="28" t="s">
        <v>282</v>
      </c>
      <c r="G378" s="28" t="s">
        <v>283</v>
      </c>
      <c r="H378" s="28" t="s">
        <v>350</v>
      </c>
      <c r="I378" s="28" t="s">
        <v>365</v>
      </c>
      <c r="K378" s="144"/>
    </row>
    <row r="379" spans="1:12" x14ac:dyDescent="0.3">
      <c r="A379" s="49"/>
      <c r="D379" s="44"/>
      <c r="E379" s="44"/>
      <c r="F379" s="44"/>
      <c r="G379" s="44"/>
      <c r="H379" s="44"/>
      <c r="I379" s="44"/>
      <c r="K379" s="144"/>
    </row>
    <row r="380" spans="1:12" x14ac:dyDescent="0.3">
      <c r="A380" s="49"/>
      <c r="C380" s="155" t="s">
        <v>302</v>
      </c>
      <c r="D380" s="156"/>
      <c r="E380" s="156"/>
      <c r="F380" s="156"/>
      <c r="G380" s="156"/>
      <c r="H380" s="156"/>
      <c r="I380" s="156"/>
      <c r="J380" s="157"/>
      <c r="K380" s="144"/>
    </row>
    <row r="381" spans="1:12" x14ac:dyDescent="0.3">
      <c r="A381" s="49"/>
      <c r="B381" s="3">
        <v>3110</v>
      </c>
      <c r="C381" s="158" t="s">
        <v>303</v>
      </c>
      <c r="D381" s="92"/>
      <c r="E381" s="92"/>
      <c r="F381" s="92">
        <v>0</v>
      </c>
      <c r="G381" s="92">
        <v>32400</v>
      </c>
      <c r="H381" s="92">
        <v>32000</v>
      </c>
      <c r="I381" s="92">
        <v>32400</v>
      </c>
      <c r="J381" s="157"/>
      <c r="K381" s="144"/>
    </row>
    <row r="382" spans="1:12" x14ac:dyDescent="0.3">
      <c r="A382" s="45"/>
      <c r="B382" s="46">
        <v>3200</v>
      </c>
      <c r="C382" s="149" t="s">
        <v>304</v>
      </c>
      <c r="D382" s="92">
        <v>0</v>
      </c>
      <c r="E382" s="92">
        <v>0</v>
      </c>
      <c r="F382" s="92">
        <v>0</v>
      </c>
      <c r="G382" s="92">
        <v>200</v>
      </c>
      <c r="H382" s="92">
        <v>0</v>
      </c>
      <c r="I382" s="92">
        <v>0</v>
      </c>
      <c r="J382" s="157"/>
      <c r="K382" s="144"/>
    </row>
    <row r="383" spans="1:12" x14ac:dyDescent="0.3">
      <c r="A383" s="45"/>
      <c r="B383" s="46">
        <v>3300</v>
      </c>
      <c r="C383" s="149" t="s">
        <v>229</v>
      </c>
      <c r="D383" s="92">
        <v>0</v>
      </c>
      <c r="E383" s="92">
        <v>0</v>
      </c>
      <c r="F383" s="92">
        <v>0</v>
      </c>
      <c r="G383" s="92">
        <v>0</v>
      </c>
      <c r="H383" s="92">
        <v>0</v>
      </c>
      <c r="I383" s="92">
        <v>0</v>
      </c>
      <c r="J383" s="157"/>
    </row>
    <row r="384" spans="1:12" x14ac:dyDescent="0.3">
      <c r="A384" s="45"/>
      <c r="B384" s="46">
        <v>3500</v>
      </c>
      <c r="C384" s="149" t="s">
        <v>305</v>
      </c>
      <c r="D384" s="92">
        <v>0</v>
      </c>
      <c r="E384" s="92">
        <v>0</v>
      </c>
      <c r="F384" s="92">
        <v>0</v>
      </c>
      <c r="G384" s="92">
        <v>0</v>
      </c>
      <c r="H384" s="92">
        <v>0</v>
      </c>
      <c r="I384" s="92">
        <v>0</v>
      </c>
      <c r="J384" s="157"/>
    </row>
    <row r="385" spans="1:10" x14ac:dyDescent="0.3">
      <c r="A385" s="45"/>
      <c r="B385" s="46">
        <v>3810</v>
      </c>
      <c r="C385" s="149" t="s">
        <v>306</v>
      </c>
      <c r="D385" s="92">
        <v>0</v>
      </c>
      <c r="E385" s="92">
        <v>0</v>
      </c>
      <c r="F385" s="92">
        <v>0</v>
      </c>
      <c r="G385" s="92">
        <v>5000</v>
      </c>
      <c r="H385" s="92">
        <v>4500</v>
      </c>
      <c r="I385" s="92">
        <v>4500</v>
      </c>
      <c r="J385" s="157"/>
    </row>
    <row r="386" spans="1:10" x14ac:dyDescent="0.3">
      <c r="A386" s="45"/>
      <c r="B386" s="46"/>
      <c r="C386" s="149"/>
      <c r="D386" s="92"/>
      <c r="E386" s="92"/>
      <c r="F386" s="92"/>
      <c r="G386" s="92"/>
      <c r="H386" s="92"/>
      <c r="I386" s="92"/>
      <c r="J386" s="157"/>
    </row>
    <row r="387" spans="1:10" x14ac:dyDescent="0.3">
      <c r="A387" s="45"/>
      <c r="B387" s="46"/>
      <c r="C387" s="159" t="s">
        <v>307</v>
      </c>
      <c r="D387" s="92"/>
      <c r="E387" s="92"/>
      <c r="F387" s="92"/>
      <c r="G387" s="92"/>
      <c r="H387" s="92"/>
      <c r="I387" s="92"/>
      <c r="J387" s="157"/>
    </row>
    <row r="388" spans="1:10" x14ac:dyDescent="0.3">
      <c r="A388" s="45"/>
      <c r="B388" s="46">
        <v>4100</v>
      </c>
      <c r="C388" s="149" t="s">
        <v>314</v>
      </c>
      <c r="D388" s="92">
        <v>0</v>
      </c>
      <c r="E388" s="92">
        <v>0</v>
      </c>
      <c r="F388" s="92">
        <v>0</v>
      </c>
      <c r="G388" s="92">
        <v>0</v>
      </c>
      <c r="H388" s="92">
        <v>0</v>
      </c>
      <c r="I388" s="92">
        <v>0</v>
      </c>
      <c r="J388" s="157"/>
    </row>
    <row r="389" spans="1:10" x14ac:dyDescent="0.3">
      <c r="A389" s="45"/>
      <c r="B389" s="142">
        <v>4141</v>
      </c>
      <c r="C389" s="149" t="s">
        <v>208</v>
      </c>
      <c r="D389" s="92"/>
      <c r="E389" s="92"/>
      <c r="F389" s="92"/>
      <c r="G389" s="92"/>
      <c r="H389" s="92"/>
      <c r="I389" s="92">
        <v>55000</v>
      </c>
      <c r="J389" s="157"/>
    </row>
    <row r="390" spans="1:10" ht="13.8" customHeight="1" x14ac:dyDescent="0.3">
      <c r="A390" s="45"/>
      <c r="B390" s="46">
        <v>4150</v>
      </c>
      <c r="C390" s="149" t="s">
        <v>313</v>
      </c>
      <c r="D390" s="92">
        <v>0</v>
      </c>
      <c r="E390" s="92">
        <v>0</v>
      </c>
      <c r="F390" s="92">
        <v>0</v>
      </c>
      <c r="G390" s="92">
        <v>0</v>
      </c>
      <c r="H390" s="92">
        <v>0</v>
      </c>
      <c r="I390" s="92">
        <v>0</v>
      </c>
      <c r="J390" s="157"/>
    </row>
    <row r="391" spans="1:10" x14ac:dyDescent="0.3">
      <c r="A391" s="45"/>
      <c r="B391" s="46">
        <v>4200</v>
      </c>
      <c r="C391" s="149" t="s">
        <v>355</v>
      </c>
      <c r="D391" s="92"/>
      <c r="E391" s="92"/>
      <c r="F391" s="92">
        <v>0</v>
      </c>
      <c r="G391" s="92">
        <v>0</v>
      </c>
      <c r="H391" s="92">
        <v>10000</v>
      </c>
      <c r="I391" s="92">
        <v>0</v>
      </c>
      <c r="J391" s="157"/>
    </row>
    <row r="392" spans="1:10" x14ac:dyDescent="0.3">
      <c r="A392" s="45"/>
      <c r="B392" s="46">
        <v>4300</v>
      </c>
      <c r="C392" s="149" t="s">
        <v>422</v>
      </c>
      <c r="D392" s="92">
        <v>0</v>
      </c>
      <c r="E392" s="92">
        <v>0</v>
      </c>
      <c r="F392" s="92">
        <v>0</v>
      </c>
      <c r="G392" s="92">
        <v>32600</v>
      </c>
      <c r="H392" s="92">
        <v>31500</v>
      </c>
      <c r="I392" s="92">
        <v>20000</v>
      </c>
      <c r="J392" s="157"/>
    </row>
    <row r="393" spans="1:10" x14ac:dyDescent="0.3">
      <c r="A393" s="45"/>
      <c r="B393" s="46">
        <v>4310</v>
      </c>
      <c r="C393" s="149" t="s">
        <v>312</v>
      </c>
      <c r="D393" s="92">
        <v>0</v>
      </c>
      <c r="E393" s="92">
        <v>0</v>
      </c>
      <c r="F393" s="92">
        <v>0</v>
      </c>
      <c r="G393" s="92">
        <v>5000</v>
      </c>
      <c r="H393" s="92">
        <v>5000</v>
      </c>
      <c r="I393" s="92">
        <v>5000</v>
      </c>
      <c r="J393" s="157"/>
    </row>
    <row r="394" spans="1:10" x14ac:dyDescent="0.3">
      <c r="A394" s="45"/>
      <c r="B394" s="46">
        <v>5320</v>
      </c>
      <c r="C394" s="149" t="s">
        <v>356</v>
      </c>
      <c r="D394" s="92"/>
      <c r="E394" s="92"/>
      <c r="F394" s="92">
        <v>0</v>
      </c>
      <c r="G394" s="92">
        <v>0</v>
      </c>
      <c r="H394" s="92">
        <v>27000</v>
      </c>
      <c r="I394" s="92">
        <v>0</v>
      </c>
      <c r="J394" s="157"/>
    </row>
    <row r="395" spans="1:10" x14ac:dyDescent="0.3">
      <c r="A395" s="45"/>
      <c r="B395" s="46">
        <v>5330</v>
      </c>
      <c r="C395" s="149" t="s">
        <v>311</v>
      </c>
      <c r="D395" s="92">
        <v>0</v>
      </c>
      <c r="E395" s="92">
        <v>0</v>
      </c>
      <c r="F395" s="92">
        <v>0</v>
      </c>
      <c r="G395" s="92">
        <v>0</v>
      </c>
      <c r="H395" s="92">
        <v>0</v>
      </c>
      <c r="I395" s="92">
        <v>0</v>
      </c>
      <c r="J395" s="157"/>
    </row>
    <row r="396" spans="1:10" x14ac:dyDescent="0.3">
      <c r="A396" s="45"/>
      <c r="B396" s="46">
        <v>5510</v>
      </c>
      <c r="C396" s="149" t="s">
        <v>310</v>
      </c>
      <c r="D396" s="92">
        <v>0</v>
      </c>
      <c r="E396" s="92">
        <v>0</v>
      </c>
      <c r="F396" s="92">
        <v>0</v>
      </c>
      <c r="G396" s="92">
        <v>0</v>
      </c>
      <c r="H396" s="92">
        <v>0</v>
      </c>
      <c r="I396" s="92">
        <v>0</v>
      </c>
      <c r="J396" s="157"/>
    </row>
    <row r="397" spans="1:10" x14ac:dyDescent="0.3">
      <c r="A397" s="45"/>
      <c r="B397" s="46">
        <v>6590</v>
      </c>
      <c r="C397" s="149" t="s">
        <v>309</v>
      </c>
      <c r="D397" s="92">
        <v>0</v>
      </c>
      <c r="E397" s="92">
        <v>0</v>
      </c>
      <c r="F397" s="92">
        <v>0</v>
      </c>
      <c r="G397" s="92">
        <v>0</v>
      </c>
      <c r="H397" s="92">
        <v>0</v>
      </c>
      <c r="I397" s="92">
        <v>0</v>
      </c>
      <c r="J397" s="157"/>
    </row>
    <row r="398" spans="1:10" x14ac:dyDescent="0.3">
      <c r="A398" s="45"/>
      <c r="B398" s="46">
        <v>9160</v>
      </c>
      <c r="C398" s="60" t="s">
        <v>308</v>
      </c>
      <c r="D398" s="65">
        <v>0</v>
      </c>
      <c r="E398" s="65">
        <v>0</v>
      </c>
      <c r="F398" s="65">
        <v>0</v>
      </c>
      <c r="G398" s="65">
        <v>0</v>
      </c>
      <c r="H398" s="65">
        <v>0</v>
      </c>
      <c r="I398" s="65">
        <v>0</v>
      </c>
    </row>
    <row r="399" spans="1:10" x14ac:dyDescent="0.3">
      <c r="A399" s="45"/>
      <c r="B399" s="46"/>
      <c r="C399" s="60"/>
      <c r="D399" s="31"/>
      <c r="E399" s="31"/>
      <c r="F399" s="31"/>
      <c r="G399" s="31"/>
      <c r="H399" s="31"/>
      <c r="I399" s="31"/>
    </row>
    <row r="400" spans="1:10" ht="16.8" thickBot="1" x14ac:dyDescent="0.35">
      <c r="A400" s="47"/>
      <c r="B400" s="188"/>
      <c r="C400" s="189" t="s">
        <v>21</v>
      </c>
      <c r="D400" s="190">
        <f>SUM(D382:D399)</f>
        <v>0</v>
      </c>
      <c r="E400" s="190">
        <f>SUM(E382:E399)</f>
        <v>0</v>
      </c>
      <c r="F400" s="191">
        <f>SUM(F381:F399)</f>
        <v>0</v>
      </c>
      <c r="G400" s="191">
        <f>SUM(G381:G385)-SUM(G388:G398)</f>
        <v>0</v>
      </c>
      <c r="H400" s="191">
        <f>SUM(H381:H385)-SUM(H388:H398)</f>
        <v>-37000</v>
      </c>
      <c r="I400" s="191">
        <f>SUM(I381:I385)-SUM(I388:I398)</f>
        <v>-43100</v>
      </c>
    </row>
    <row r="401" spans="1:9" ht="16.2" x14ac:dyDescent="0.3">
      <c r="A401" s="47"/>
      <c r="B401" s="48"/>
      <c r="C401" s="61"/>
      <c r="D401" s="32"/>
      <c r="E401" s="32"/>
      <c r="F401" s="86"/>
      <c r="G401" s="86"/>
      <c r="H401" s="86"/>
      <c r="I401" s="86"/>
    </row>
    <row r="402" spans="1:9" ht="16.2" x14ac:dyDescent="0.3">
      <c r="A402" s="47"/>
      <c r="B402" s="3" t="s">
        <v>315</v>
      </c>
      <c r="C402" s="61" t="s">
        <v>316</v>
      </c>
      <c r="D402" s="28" t="s">
        <v>144</v>
      </c>
      <c r="E402" s="28" t="s">
        <v>145</v>
      </c>
      <c r="F402" s="28" t="s">
        <v>282</v>
      </c>
      <c r="G402" s="28" t="s">
        <v>283</v>
      </c>
      <c r="H402" s="28" t="s">
        <v>350</v>
      </c>
      <c r="I402" s="28" t="s">
        <v>365</v>
      </c>
    </row>
    <row r="403" spans="1:9" x14ac:dyDescent="0.3">
      <c r="A403" s="45"/>
      <c r="D403" s="44"/>
      <c r="E403" s="44"/>
      <c r="F403" s="44"/>
      <c r="G403" s="44"/>
      <c r="H403" s="44"/>
      <c r="I403" s="44"/>
    </row>
    <row r="404" spans="1:9" x14ac:dyDescent="0.3">
      <c r="A404" s="45"/>
      <c r="C404" s="50" t="s">
        <v>302</v>
      </c>
      <c r="D404" s="44"/>
      <c r="E404" s="44"/>
      <c r="F404" s="44"/>
      <c r="G404" s="44"/>
      <c r="H404" s="44"/>
      <c r="I404" s="44"/>
    </row>
    <row r="405" spans="1:9" ht="15.6" customHeight="1" x14ac:dyDescent="0.3">
      <c r="A405" s="45"/>
      <c r="B405" s="3">
        <v>3430</v>
      </c>
      <c r="C405" s="10" t="s">
        <v>317</v>
      </c>
      <c r="D405" s="65"/>
      <c r="E405" s="65"/>
      <c r="F405" s="65">
        <v>0</v>
      </c>
      <c r="G405" s="65">
        <v>108000</v>
      </c>
      <c r="H405" s="65">
        <v>108000</v>
      </c>
      <c r="I405" s="65">
        <v>111000</v>
      </c>
    </row>
    <row r="406" spans="1:9" x14ac:dyDescent="0.3">
      <c r="A406" s="45"/>
      <c r="B406" s="3">
        <v>3431</v>
      </c>
      <c r="C406" s="10" t="s">
        <v>319</v>
      </c>
      <c r="D406" s="65">
        <v>0</v>
      </c>
      <c r="E406" s="65">
        <v>0</v>
      </c>
      <c r="F406" s="65">
        <v>0</v>
      </c>
      <c r="G406" s="65">
        <v>0</v>
      </c>
      <c r="H406" s="65">
        <v>0</v>
      </c>
      <c r="I406" s="65">
        <v>0</v>
      </c>
    </row>
    <row r="407" spans="1:9" x14ac:dyDescent="0.3">
      <c r="A407" s="45"/>
      <c r="B407" s="46">
        <v>3810</v>
      </c>
      <c r="C407" s="60" t="s">
        <v>13</v>
      </c>
      <c r="D407" s="65">
        <v>0</v>
      </c>
      <c r="E407" s="65">
        <v>0</v>
      </c>
      <c r="F407" s="65">
        <v>0</v>
      </c>
      <c r="G407" s="92">
        <v>24000</v>
      </c>
      <c r="H407" s="92">
        <v>24000</v>
      </c>
      <c r="I407" s="92">
        <v>24000</v>
      </c>
    </row>
    <row r="408" spans="1:9" x14ac:dyDescent="0.3">
      <c r="A408" s="45"/>
      <c r="B408" s="46">
        <v>3890</v>
      </c>
      <c r="C408" s="60" t="s">
        <v>318</v>
      </c>
      <c r="D408" s="65">
        <v>0</v>
      </c>
      <c r="E408" s="65">
        <v>0</v>
      </c>
      <c r="F408" s="65">
        <v>0</v>
      </c>
      <c r="G408" s="65">
        <v>0</v>
      </c>
      <c r="H408" s="65">
        <v>0</v>
      </c>
      <c r="I408" s="65">
        <v>0</v>
      </c>
    </row>
    <row r="409" spans="1:9" x14ac:dyDescent="0.3">
      <c r="A409" s="45"/>
      <c r="B409" s="46"/>
      <c r="C409" s="60"/>
      <c r="D409" s="65"/>
      <c r="E409" s="65"/>
      <c r="F409" s="65"/>
      <c r="G409" s="65"/>
      <c r="H409" s="65"/>
      <c r="I409" s="65"/>
    </row>
    <row r="410" spans="1:9" x14ac:dyDescent="0.3">
      <c r="A410" s="45"/>
      <c r="B410" s="46"/>
      <c r="C410" s="60"/>
      <c r="D410" s="65"/>
      <c r="E410" s="65"/>
      <c r="F410" s="65"/>
      <c r="G410" s="65"/>
      <c r="H410" s="65"/>
      <c r="I410" s="65"/>
    </row>
    <row r="411" spans="1:9" x14ac:dyDescent="0.3">
      <c r="A411" s="45"/>
      <c r="B411" s="46"/>
      <c r="C411" s="60"/>
      <c r="D411" s="65"/>
      <c r="E411" s="65"/>
      <c r="F411" s="65"/>
      <c r="G411" s="65"/>
      <c r="H411" s="65"/>
      <c r="I411" s="65"/>
    </row>
    <row r="412" spans="1:9" x14ac:dyDescent="0.3">
      <c r="A412" s="45"/>
      <c r="B412" s="46"/>
      <c r="C412" s="122" t="s">
        <v>307</v>
      </c>
      <c r="D412" s="65"/>
      <c r="E412" s="65"/>
      <c r="F412" s="65"/>
      <c r="G412" s="65"/>
      <c r="H412" s="65"/>
      <c r="I412" s="65"/>
    </row>
    <row r="413" spans="1:9" x14ac:dyDescent="0.3">
      <c r="A413" s="45"/>
      <c r="B413" s="46">
        <v>4100</v>
      </c>
      <c r="C413" s="60" t="s">
        <v>208</v>
      </c>
      <c r="D413" s="65">
        <v>0</v>
      </c>
      <c r="E413" s="65">
        <v>0</v>
      </c>
      <c r="F413" s="65">
        <v>0</v>
      </c>
      <c r="G413" s="65">
        <v>0</v>
      </c>
      <c r="H413" s="65">
        <v>0</v>
      </c>
      <c r="I413" s="65">
        <v>0</v>
      </c>
    </row>
    <row r="414" spans="1:9" x14ac:dyDescent="0.3">
      <c r="A414" s="45"/>
      <c r="B414" s="46">
        <v>5320</v>
      </c>
      <c r="C414" s="60" t="s">
        <v>320</v>
      </c>
      <c r="D414" s="65">
        <v>0</v>
      </c>
      <c r="E414" s="65">
        <v>0</v>
      </c>
      <c r="F414" s="65">
        <v>0</v>
      </c>
      <c r="G414" s="65">
        <v>0</v>
      </c>
      <c r="H414" s="65">
        <v>7115.4</v>
      </c>
      <c r="I414" s="65">
        <v>8000</v>
      </c>
    </row>
    <row r="415" spans="1:9" x14ac:dyDescent="0.3">
      <c r="A415" s="45"/>
      <c r="B415" s="46">
        <v>5330</v>
      </c>
      <c r="C415" s="149" t="s">
        <v>332</v>
      </c>
      <c r="D415" s="92">
        <v>0</v>
      </c>
      <c r="E415" s="92">
        <v>0</v>
      </c>
      <c r="F415" s="92">
        <v>0</v>
      </c>
      <c r="G415" s="92">
        <v>0</v>
      </c>
      <c r="H415" s="92">
        <v>0</v>
      </c>
      <c r="I415" s="92">
        <v>0</v>
      </c>
    </row>
    <row r="416" spans="1:9" x14ac:dyDescent="0.3">
      <c r="A416" s="45"/>
      <c r="B416" s="46">
        <v>5930</v>
      </c>
      <c r="C416" s="149" t="s">
        <v>333</v>
      </c>
      <c r="D416" s="92">
        <v>0</v>
      </c>
      <c r="E416" s="92">
        <v>0</v>
      </c>
      <c r="F416" s="92">
        <v>0</v>
      </c>
      <c r="G416" s="92">
        <v>20000</v>
      </c>
      <c r="H416" s="92">
        <v>20000</v>
      </c>
      <c r="I416" s="92">
        <v>20000</v>
      </c>
    </row>
    <row r="417" spans="1:9" x14ac:dyDescent="0.3">
      <c r="A417" s="45"/>
      <c r="B417" s="46">
        <v>6140</v>
      </c>
      <c r="C417" s="149" t="s">
        <v>326</v>
      </c>
      <c r="D417" s="92">
        <v>0</v>
      </c>
      <c r="E417" s="92">
        <v>0</v>
      </c>
      <c r="F417" s="92">
        <v>0</v>
      </c>
      <c r="G417" s="92">
        <v>12000</v>
      </c>
      <c r="H417" s="92">
        <v>2500</v>
      </c>
      <c r="I417" s="92">
        <v>10000</v>
      </c>
    </row>
    <row r="418" spans="1:9" x14ac:dyDescent="0.3">
      <c r="A418" s="45"/>
      <c r="B418" s="46">
        <v>6141</v>
      </c>
      <c r="C418" s="149" t="s">
        <v>321</v>
      </c>
      <c r="D418" s="92">
        <v>0</v>
      </c>
      <c r="E418" s="92">
        <v>0</v>
      </c>
      <c r="F418" s="92">
        <v>0</v>
      </c>
      <c r="G418" s="92">
        <v>0</v>
      </c>
      <c r="H418" s="92">
        <v>46600</v>
      </c>
      <c r="I418" s="92">
        <v>45000</v>
      </c>
    </row>
    <row r="419" spans="1:9" x14ac:dyDescent="0.3">
      <c r="A419" s="45"/>
      <c r="B419" s="46">
        <v>6142</v>
      </c>
      <c r="C419" s="149" t="s">
        <v>322</v>
      </c>
      <c r="D419" s="92">
        <v>0</v>
      </c>
      <c r="E419" s="92">
        <v>0</v>
      </c>
      <c r="F419" s="92">
        <v>0</v>
      </c>
      <c r="G419" s="92">
        <v>0</v>
      </c>
      <c r="H419" s="92">
        <v>0</v>
      </c>
      <c r="I419" s="92">
        <v>0</v>
      </c>
    </row>
    <row r="420" spans="1:9" x14ac:dyDescent="0.3">
      <c r="A420" s="45"/>
      <c r="B420" s="46">
        <v>6143</v>
      </c>
      <c r="C420" s="149" t="s">
        <v>323</v>
      </c>
      <c r="D420" s="92">
        <v>0</v>
      </c>
      <c r="E420" s="92">
        <v>0</v>
      </c>
      <c r="F420" s="92">
        <v>0</v>
      </c>
      <c r="G420" s="92">
        <v>5000</v>
      </c>
      <c r="H420" s="92">
        <v>0</v>
      </c>
      <c r="I420" s="92">
        <v>0</v>
      </c>
    </row>
    <row r="421" spans="1:9" x14ac:dyDescent="0.3">
      <c r="A421" s="45"/>
      <c r="B421" s="46">
        <v>6144</v>
      </c>
      <c r="C421" s="149" t="s">
        <v>324</v>
      </c>
      <c r="D421" s="92">
        <v>0</v>
      </c>
      <c r="E421" s="92">
        <v>0</v>
      </c>
      <c r="F421" s="92">
        <v>0</v>
      </c>
      <c r="G421" s="92">
        <v>5000</v>
      </c>
      <c r="H421" s="92">
        <v>0</v>
      </c>
      <c r="I421" s="92">
        <v>0</v>
      </c>
    </row>
    <row r="422" spans="1:9" x14ac:dyDescent="0.3">
      <c r="A422" s="45"/>
      <c r="B422" s="46">
        <v>6145</v>
      </c>
      <c r="C422" s="149" t="s">
        <v>17</v>
      </c>
      <c r="D422" s="92">
        <v>0</v>
      </c>
      <c r="E422" s="92">
        <v>0</v>
      </c>
      <c r="F422" s="92">
        <v>0</v>
      </c>
      <c r="G422" s="92">
        <v>0</v>
      </c>
      <c r="H422" s="92">
        <v>0</v>
      </c>
      <c r="I422" s="92">
        <v>0</v>
      </c>
    </row>
    <row r="423" spans="1:9" x14ac:dyDescent="0.3">
      <c r="A423" s="45"/>
      <c r="B423" s="46">
        <v>6146</v>
      </c>
      <c r="C423" s="149" t="s">
        <v>334</v>
      </c>
      <c r="D423" s="92">
        <v>0</v>
      </c>
      <c r="E423" s="92">
        <v>0</v>
      </c>
      <c r="F423" s="92">
        <v>0</v>
      </c>
      <c r="G423" s="92">
        <v>0</v>
      </c>
      <c r="H423" s="92">
        <v>0</v>
      </c>
      <c r="I423" s="92">
        <v>0</v>
      </c>
    </row>
    <row r="424" spans="1:9" x14ac:dyDescent="0.3">
      <c r="A424" s="45"/>
      <c r="B424" s="46">
        <v>6150</v>
      </c>
      <c r="C424" s="149" t="s">
        <v>325</v>
      </c>
      <c r="D424" s="92">
        <v>0</v>
      </c>
      <c r="E424" s="92">
        <v>0</v>
      </c>
      <c r="F424" s="92">
        <v>0</v>
      </c>
      <c r="G424" s="92">
        <v>0</v>
      </c>
      <c r="H424" s="92">
        <v>0</v>
      </c>
      <c r="I424" s="92">
        <v>18000</v>
      </c>
    </row>
    <row r="425" spans="1:9" x14ac:dyDescent="0.3">
      <c r="A425" s="45"/>
      <c r="B425" s="46">
        <v>6155</v>
      </c>
      <c r="C425" s="149" t="s">
        <v>327</v>
      </c>
      <c r="D425" s="92">
        <v>0</v>
      </c>
      <c r="E425" s="92">
        <v>0</v>
      </c>
      <c r="F425" s="92">
        <v>0</v>
      </c>
      <c r="G425" s="92">
        <v>0</v>
      </c>
      <c r="H425" s="92">
        <v>6975</v>
      </c>
      <c r="I425" s="92">
        <v>5000</v>
      </c>
    </row>
    <row r="426" spans="1:9" x14ac:dyDescent="0.3">
      <c r="A426" s="45"/>
      <c r="B426" s="46">
        <v>6160</v>
      </c>
      <c r="C426" s="149" t="s">
        <v>357</v>
      </c>
      <c r="D426" s="92"/>
      <c r="E426" s="92"/>
      <c r="F426" s="92">
        <v>0</v>
      </c>
      <c r="G426" s="92">
        <v>0</v>
      </c>
      <c r="H426" s="92">
        <v>10000</v>
      </c>
      <c r="I426" s="92">
        <v>0</v>
      </c>
    </row>
    <row r="427" spans="1:9" x14ac:dyDescent="0.3">
      <c r="A427" s="45"/>
      <c r="B427" s="46">
        <v>6190</v>
      </c>
      <c r="C427" s="149" t="s">
        <v>328</v>
      </c>
      <c r="D427" s="92">
        <v>0</v>
      </c>
      <c r="E427" s="92">
        <v>0</v>
      </c>
      <c r="F427" s="92">
        <v>0</v>
      </c>
      <c r="G427" s="92">
        <v>0</v>
      </c>
      <c r="H427" s="92">
        <v>0</v>
      </c>
      <c r="I427" s="92">
        <v>4000</v>
      </c>
    </row>
    <row r="428" spans="1:9" x14ac:dyDescent="0.3">
      <c r="A428" s="45"/>
      <c r="B428" s="46">
        <v>6590</v>
      </c>
      <c r="C428" s="149" t="s">
        <v>329</v>
      </c>
      <c r="D428" s="92">
        <v>0</v>
      </c>
      <c r="E428" s="92">
        <v>0</v>
      </c>
      <c r="F428" s="92">
        <v>0</v>
      </c>
      <c r="G428" s="92">
        <v>0</v>
      </c>
      <c r="H428" s="92">
        <v>0</v>
      </c>
      <c r="I428" s="92">
        <v>0</v>
      </c>
    </row>
    <row r="429" spans="1:9" x14ac:dyDescent="0.3">
      <c r="A429" s="45"/>
      <c r="B429" s="46">
        <v>6595</v>
      </c>
      <c r="C429" s="149" t="s">
        <v>330</v>
      </c>
      <c r="D429" s="92">
        <v>0</v>
      </c>
      <c r="E429" s="92">
        <v>0</v>
      </c>
      <c r="F429" s="92">
        <v>0</v>
      </c>
      <c r="G429" s="92">
        <v>0</v>
      </c>
      <c r="H429" s="92">
        <v>0</v>
      </c>
      <c r="I429" s="92">
        <v>0</v>
      </c>
    </row>
    <row r="430" spans="1:9" ht="15" thickBot="1" x14ac:dyDescent="0.35">
      <c r="A430" s="45"/>
      <c r="B430" s="174">
        <v>8340</v>
      </c>
      <c r="C430" s="175" t="s">
        <v>331</v>
      </c>
      <c r="D430" s="176">
        <v>0</v>
      </c>
      <c r="E430" s="176">
        <v>0</v>
      </c>
      <c r="F430" s="176">
        <v>0</v>
      </c>
      <c r="G430" s="176">
        <v>0</v>
      </c>
      <c r="H430" s="176">
        <v>311400</v>
      </c>
      <c r="I430" s="176">
        <v>37000</v>
      </c>
    </row>
    <row r="431" spans="1:9" ht="16.8" thickBot="1" x14ac:dyDescent="0.35">
      <c r="A431" s="45"/>
      <c r="B431" s="46"/>
      <c r="C431" s="189" t="s">
        <v>21</v>
      </c>
      <c r="D431" s="190">
        <f>SUM(D414:D430)</f>
        <v>0</v>
      </c>
      <c r="E431" s="190">
        <f>SUM(E414:E430)</f>
        <v>0</v>
      </c>
      <c r="F431" s="191">
        <f>SUM(F405:F409)-SUM(F413:F430)</f>
        <v>0</v>
      </c>
      <c r="G431" s="191">
        <f>SUM(G405:G409)-SUM(G413:G430)</f>
        <v>90000</v>
      </c>
      <c r="H431" s="191">
        <f>SUM(H405:H409)-SUM(H413:H430)</f>
        <v>-272590.40000000002</v>
      </c>
      <c r="I431" s="191">
        <f>SUM(I405:I409)-SUM(I413:I430)</f>
        <v>-12000</v>
      </c>
    </row>
    <row r="432" spans="1:9" ht="16.2" x14ac:dyDescent="0.3">
      <c r="A432" s="45"/>
      <c r="B432" s="46"/>
      <c r="C432" s="61"/>
      <c r="D432" s="32"/>
      <c r="E432" s="32"/>
      <c r="F432" s="86"/>
      <c r="G432" s="86"/>
      <c r="H432" s="86"/>
      <c r="I432" s="86"/>
    </row>
    <row r="433" spans="1:9" ht="16.2" x14ac:dyDescent="0.3">
      <c r="A433" s="45"/>
      <c r="B433" s="46"/>
      <c r="C433" s="61"/>
      <c r="D433" s="32"/>
      <c r="E433" s="32"/>
      <c r="F433" s="86"/>
      <c r="G433" s="86"/>
      <c r="H433" s="86"/>
      <c r="I433" s="86"/>
    </row>
    <row r="434" spans="1:9" x14ac:dyDescent="0.3">
      <c r="A434" s="45"/>
      <c r="B434" s="46"/>
      <c r="C434" s="219"/>
      <c r="D434" s="219"/>
      <c r="E434" s="219"/>
      <c r="F434" s="219"/>
      <c r="G434" s="219"/>
      <c r="H434" s="92"/>
      <c r="I434" s="92"/>
    </row>
    <row r="435" spans="1:9" x14ac:dyDescent="0.3">
      <c r="A435" s="45"/>
      <c r="B435" s="166">
        <v>6140</v>
      </c>
      <c r="C435" s="177" t="s">
        <v>402</v>
      </c>
      <c r="D435" s="178"/>
      <c r="E435" s="178"/>
      <c r="F435" s="178" t="s">
        <v>373</v>
      </c>
      <c r="G435" s="178"/>
      <c r="H435" s="179"/>
      <c r="I435" s="92"/>
    </row>
    <row r="436" spans="1:9" x14ac:dyDescent="0.3">
      <c r="A436" s="45"/>
      <c r="B436" s="166"/>
      <c r="C436" s="177"/>
      <c r="D436" s="178"/>
      <c r="E436" s="178"/>
      <c r="F436" s="178"/>
      <c r="G436" s="178"/>
      <c r="H436" s="179"/>
      <c r="I436" s="92"/>
    </row>
    <row r="437" spans="1:9" x14ac:dyDescent="0.3">
      <c r="A437" s="45"/>
      <c r="B437" s="166">
        <v>6141</v>
      </c>
      <c r="C437" s="177" t="s">
        <v>321</v>
      </c>
      <c r="D437" s="178"/>
      <c r="E437" s="178"/>
      <c r="F437" s="177" t="s">
        <v>367</v>
      </c>
      <c r="G437" s="178"/>
      <c r="H437" s="179"/>
      <c r="I437" s="92"/>
    </row>
    <row r="438" spans="1:9" x14ac:dyDescent="0.3">
      <c r="A438" s="45"/>
      <c r="B438" s="166"/>
      <c r="C438" s="177"/>
      <c r="D438" s="178"/>
      <c r="E438" s="178"/>
      <c r="F438" s="177" t="s">
        <v>368</v>
      </c>
      <c r="G438" s="178"/>
      <c r="H438" s="179"/>
      <c r="I438" s="92"/>
    </row>
    <row r="439" spans="1:9" x14ac:dyDescent="0.3">
      <c r="A439" s="45"/>
      <c r="B439" s="166"/>
      <c r="C439" s="177"/>
      <c r="D439" s="178"/>
      <c r="E439" s="178"/>
      <c r="F439" s="177"/>
      <c r="G439" s="178"/>
      <c r="H439" s="179"/>
      <c r="I439" s="92"/>
    </row>
    <row r="440" spans="1:9" x14ac:dyDescent="0.3">
      <c r="A440" s="45"/>
      <c r="B440" s="166">
        <v>6150</v>
      </c>
      <c r="C440" s="177" t="s">
        <v>325</v>
      </c>
      <c r="D440" s="178"/>
      <c r="E440" s="178"/>
      <c r="F440" s="177" t="s">
        <v>369</v>
      </c>
      <c r="G440" s="178"/>
      <c r="H440" s="179"/>
      <c r="I440" s="92"/>
    </row>
    <row r="441" spans="1:9" x14ac:dyDescent="0.3">
      <c r="A441" s="45"/>
      <c r="B441" s="166"/>
      <c r="C441" s="177"/>
      <c r="D441" s="178"/>
      <c r="E441" s="178"/>
      <c r="F441" s="177"/>
      <c r="G441" s="178"/>
      <c r="H441" s="179"/>
      <c r="I441" s="92"/>
    </row>
    <row r="442" spans="1:9" x14ac:dyDescent="0.3">
      <c r="A442" s="45"/>
      <c r="B442" s="166">
        <v>6155</v>
      </c>
      <c r="C442" s="177" t="s">
        <v>327</v>
      </c>
      <c r="D442" s="178"/>
      <c r="E442" s="178"/>
      <c r="F442" s="177" t="s">
        <v>370</v>
      </c>
      <c r="G442" s="178"/>
      <c r="H442" s="179"/>
      <c r="I442" s="92"/>
    </row>
    <row r="443" spans="1:9" x14ac:dyDescent="0.3">
      <c r="A443" s="45"/>
      <c r="B443" s="166"/>
      <c r="C443" s="177"/>
      <c r="D443" s="178"/>
      <c r="E443" s="178"/>
      <c r="F443" s="177"/>
      <c r="G443" s="178"/>
      <c r="H443" s="179"/>
      <c r="I443" s="92"/>
    </row>
    <row r="444" spans="1:9" x14ac:dyDescent="0.3">
      <c r="A444" s="45"/>
      <c r="B444" s="166">
        <v>6190</v>
      </c>
      <c r="C444" s="177" t="s">
        <v>328</v>
      </c>
      <c r="D444" s="178"/>
      <c r="E444" s="178"/>
      <c r="F444" s="177" t="s">
        <v>371</v>
      </c>
      <c r="G444" s="178"/>
      <c r="H444" s="179"/>
      <c r="I444" s="92"/>
    </row>
    <row r="445" spans="1:9" x14ac:dyDescent="0.3">
      <c r="A445" s="45"/>
      <c r="B445" s="166"/>
      <c r="C445" s="177"/>
      <c r="D445" s="178"/>
      <c r="E445" s="178"/>
      <c r="F445" s="177"/>
      <c r="G445" s="178"/>
      <c r="H445" s="179"/>
      <c r="I445" s="92"/>
    </row>
    <row r="446" spans="1:9" x14ac:dyDescent="0.3">
      <c r="A446" s="45"/>
      <c r="B446" s="166">
        <v>8340</v>
      </c>
      <c r="C446" s="177" t="s">
        <v>331</v>
      </c>
      <c r="D446" s="178"/>
      <c r="E446" s="178"/>
      <c r="F446" s="177" t="s">
        <v>372</v>
      </c>
      <c r="G446" s="178"/>
      <c r="H446" s="179"/>
      <c r="I446" s="92"/>
    </row>
    <row r="447" spans="1:9" x14ac:dyDescent="0.3">
      <c r="A447" s="45"/>
      <c r="B447" s="166"/>
      <c r="C447" s="177"/>
      <c r="D447" s="178"/>
      <c r="E447" s="178"/>
      <c r="F447" s="177" t="s">
        <v>405</v>
      </c>
      <c r="G447" s="178"/>
      <c r="H447" s="179"/>
      <c r="I447" s="92"/>
    </row>
    <row r="448" spans="1:9" x14ac:dyDescent="0.3">
      <c r="A448" s="45"/>
      <c r="B448" s="166"/>
      <c r="C448" s="177"/>
      <c r="D448" s="178"/>
      <c r="E448" s="178"/>
      <c r="F448" s="178"/>
      <c r="G448" s="178" t="s">
        <v>403</v>
      </c>
      <c r="H448" s="179"/>
      <c r="I448" s="92"/>
    </row>
    <row r="449" spans="1:10" x14ac:dyDescent="0.3">
      <c r="A449" s="45"/>
      <c r="B449" s="166"/>
      <c r="C449" s="177"/>
      <c r="D449" s="178"/>
      <c r="E449" s="178"/>
      <c r="F449" s="178"/>
      <c r="G449" s="178" t="s">
        <v>404</v>
      </c>
      <c r="H449" s="179"/>
      <c r="I449" s="92"/>
    </row>
    <row r="450" spans="1:10" x14ac:dyDescent="0.3">
      <c r="A450" s="45"/>
      <c r="B450" s="46"/>
      <c r="C450" s="173"/>
      <c r="D450" s="154"/>
      <c r="E450" s="154"/>
      <c r="F450" s="154"/>
      <c r="G450" s="154"/>
      <c r="H450" s="92"/>
      <c r="I450" s="92"/>
    </row>
    <row r="451" spans="1:10" x14ac:dyDescent="0.3">
      <c r="A451" s="45"/>
      <c r="B451" s="166">
        <v>5940</v>
      </c>
      <c r="C451" s="177" t="s">
        <v>376</v>
      </c>
      <c r="D451" s="178"/>
      <c r="E451" s="178"/>
      <c r="F451" s="177" t="s">
        <v>377</v>
      </c>
      <c r="G451" s="178"/>
      <c r="H451" s="92"/>
      <c r="I451" s="92"/>
    </row>
    <row r="452" spans="1:10" x14ac:dyDescent="0.3">
      <c r="A452" s="45"/>
      <c r="B452" s="166"/>
      <c r="C452" s="177"/>
      <c r="D452" s="178"/>
      <c r="E452" s="178"/>
      <c r="F452" s="177" t="s">
        <v>378</v>
      </c>
      <c r="G452" s="178"/>
      <c r="H452" s="92"/>
      <c r="I452" s="92"/>
    </row>
    <row r="453" spans="1:10" x14ac:dyDescent="0.3">
      <c r="A453" s="45"/>
      <c r="B453" s="166"/>
      <c r="C453" s="177"/>
      <c r="D453" s="178"/>
      <c r="E453" s="178"/>
      <c r="F453" s="177" t="s">
        <v>379</v>
      </c>
      <c r="G453" s="178"/>
      <c r="H453" s="92"/>
      <c r="I453" s="92"/>
    </row>
    <row r="454" spans="1:10" x14ac:dyDescent="0.3">
      <c r="A454" s="45"/>
      <c r="B454" s="166"/>
      <c r="C454" s="201"/>
      <c r="D454" s="178"/>
      <c r="E454" s="178"/>
      <c r="F454" s="177" t="s">
        <v>380</v>
      </c>
      <c r="G454" s="178"/>
      <c r="H454" s="154"/>
      <c r="I454" s="154"/>
    </row>
    <row r="455" spans="1:10" ht="16.2" x14ac:dyDescent="0.3">
      <c r="A455" s="45"/>
      <c r="B455" s="206"/>
      <c r="C455" s="207"/>
      <c r="D455" s="208"/>
      <c r="E455" s="208"/>
      <c r="F455" s="177" t="s">
        <v>381</v>
      </c>
      <c r="G455" s="209"/>
      <c r="H455" s="86"/>
      <c r="I455" s="86"/>
    </row>
    <row r="456" spans="1:10" ht="16.2" x14ac:dyDescent="0.3">
      <c r="A456" s="45"/>
      <c r="B456" s="48"/>
      <c r="C456" s="61"/>
      <c r="D456" s="32"/>
      <c r="E456" s="32"/>
      <c r="F456" s="86"/>
      <c r="G456" s="86"/>
      <c r="H456" s="86"/>
      <c r="I456" s="86"/>
    </row>
    <row r="457" spans="1:10" x14ac:dyDescent="0.3">
      <c r="B457"/>
      <c r="C457"/>
      <c r="D457"/>
      <c r="E457"/>
      <c r="F457"/>
      <c r="G457"/>
      <c r="H457"/>
      <c r="I457"/>
      <c r="J457"/>
    </row>
    <row r="458" spans="1:10" ht="16.2" x14ac:dyDescent="0.3">
      <c r="A458" s="45"/>
      <c r="B458" s="45" t="s">
        <v>385</v>
      </c>
      <c r="C458" s="47" t="s">
        <v>340</v>
      </c>
      <c r="D458" s="130" t="s">
        <v>144</v>
      </c>
      <c r="E458" s="24" t="s">
        <v>145</v>
      </c>
      <c r="F458" s="24" t="s">
        <v>282</v>
      </c>
      <c r="G458" s="24" t="s">
        <v>283</v>
      </c>
      <c r="H458" s="24" t="s">
        <v>350</v>
      </c>
      <c r="I458" s="24" t="s">
        <v>365</v>
      </c>
    </row>
    <row r="459" spans="1:10" ht="16.2" x14ac:dyDescent="0.3">
      <c r="A459" s="45"/>
      <c r="B459" s="45"/>
      <c r="C459" s="47"/>
      <c r="D459" s="130"/>
      <c r="E459" s="24"/>
      <c r="F459" s="47"/>
      <c r="G459" s="47"/>
      <c r="H459" s="47"/>
      <c r="I459" s="47"/>
    </row>
    <row r="460" spans="1:10" x14ac:dyDescent="0.3">
      <c r="A460" s="127"/>
      <c r="B460" s="45">
        <v>3610</v>
      </c>
      <c r="C460" s="45" t="s">
        <v>192</v>
      </c>
      <c r="D460" s="124">
        <v>325000</v>
      </c>
      <c r="E460" s="26" t="e">
        <f>D460+#REF!+#REF!</f>
        <v>#REF!</v>
      </c>
      <c r="F460" s="23">
        <v>63000</v>
      </c>
      <c r="G460" s="23">
        <v>685245</v>
      </c>
      <c r="H460" s="23">
        <v>720000</v>
      </c>
      <c r="I460" s="23">
        <v>759110</v>
      </c>
    </row>
    <row r="461" spans="1:10" ht="16.2" x14ac:dyDescent="0.3">
      <c r="A461" s="47"/>
      <c r="B461" s="45">
        <v>3630</v>
      </c>
      <c r="C461" s="45" t="s">
        <v>193</v>
      </c>
      <c r="D461" s="124">
        <v>22500</v>
      </c>
      <c r="E461" s="26">
        <v>22500</v>
      </c>
      <c r="F461" s="23">
        <v>26500</v>
      </c>
      <c r="G461" s="23">
        <v>17000</v>
      </c>
      <c r="H461" s="23">
        <v>20000</v>
      </c>
      <c r="I461" s="23">
        <v>36000</v>
      </c>
    </row>
    <row r="462" spans="1:10" ht="16.2" x14ac:dyDescent="0.3">
      <c r="A462" s="131"/>
      <c r="B462" s="45">
        <v>3640</v>
      </c>
      <c r="C462" s="45" t="s">
        <v>194</v>
      </c>
      <c r="D462" s="124">
        <v>7000</v>
      </c>
      <c r="E462" s="26">
        <v>7000</v>
      </c>
      <c r="F462" s="23">
        <v>9000</v>
      </c>
      <c r="G462" s="23">
        <v>12700</v>
      </c>
      <c r="H462" s="23">
        <v>12700</v>
      </c>
      <c r="I462" s="23">
        <v>18500</v>
      </c>
    </row>
    <row r="463" spans="1:10" x14ac:dyDescent="0.3">
      <c r="B463" s="45">
        <v>3650</v>
      </c>
      <c r="C463" s="45" t="s">
        <v>195</v>
      </c>
      <c r="D463" s="124">
        <v>0</v>
      </c>
      <c r="E463" s="26">
        <v>0</v>
      </c>
      <c r="F463" s="23">
        <v>0</v>
      </c>
      <c r="G463" s="23">
        <v>0</v>
      </c>
      <c r="H463" s="23">
        <v>0</v>
      </c>
      <c r="I463" s="23">
        <v>6000</v>
      </c>
    </row>
    <row r="464" spans="1:10" x14ac:dyDescent="0.3">
      <c r="B464" s="45">
        <v>3660</v>
      </c>
      <c r="C464" s="45" t="s">
        <v>196</v>
      </c>
      <c r="D464" s="124">
        <v>31600</v>
      </c>
      <c r="E464" s="26">
        <v>31383</v>
      </c>
      <c r="F464" s="23">
        <v>31383</v>
      </c>
      <c r="G464" s="23">
        <v>32000</v>
      </c>
      <c r="H464" s="23">
        <v>32000</v>
      </c>
      <c r="I464" s="23">
        <v>32000</v>
      </c>
    </row>
    <row r="465" spans="1:13" x14ac:dyDescent="0.3">
      <c r="A465" s="45"/>
      <c r="B465" s="45">
        <v>3670</v>
      </c>
      <c r="C465" s="45" t="s">
        <v>197</v>
      </c>
      <c r="D465" s="124">
        <v>116000</v>
      </c>
      <c r="E465" s="26">
        <v>116000</v>
      </c>
      <c r="F465" s="23">
        <v>95850</v>
      </c>
      <c r="G465" s="139">
        <v>95850</v>
      </c>
      <c r="H465" s="139">
        <v>95846</v>
      </c>
      <c r="I465" s="139">
        <v>115329</v>
      </c>
    </row>
    <row r="466" spans="1:13" x14ac:dyDescent="0.3">
      <c r="A466" s="45"/>
      <c r="B466" s="45">
        <v>3675</v>
      </c>
      <c r="C466" s="45" t="s">
        <v>205</v>
      </c>
      <c r="D466" s="133"/>
      <c r="E466" s="80"/>
      <c r="F466" s="23">
        <v>46250</v>
      </c>
      <c r="G466" s="23">
        <v>46250</v>
      </c>
      <c r="H466" s="23">
        <v>46250</v>
      </c>
      <c r="I466" s="23">
        <v>45010</v>
      </c>
      <c r="K466" s="148"/>
      <c r="L466" s="138"/>
      <c r="M466" s="120"/>
    </row>
    <row r="467" spans="1:13" x14ac:dyDescent="0.3">
      <c r="A467" s="45"/>
      <c r="B467" s="45">
        <v>3680</v>
      </c>
      <c r="C467" s="45" t="s">
        <v>198</v>
      </c>
      <c r="D467" s="124">
        <v>0</v>
      </c>
      <c r="E467" s="26">
        <v>0</v>
      </c>
      <c r="F467" s="23">
        <v>0</v>
      </c>
      <c r="G467" s="23">
        <v>0</v>
      </c>
      <c r="H467" s="23">
        <v>0</v>
      </c>
      <c r="I467" s="23">
        <v>0</v>
      </c>
    </row>
    <row r="468" spans="1:13" x14ac:dyDescent="0.3">
      <c r="A468" s="45"/>
      <c r="B468" s="45">
        <v>3690</v>
      </c>
      <c r="C468" s="45" t="s">
        <v>199</v>
      </c>
      <c r="D468" s="124">
        <v>1500</v>
      </c>
      <c r="E468" s="26">
        <v>250</v>
      </c>
      <c r="F468" s="23">
        <v>1500</v>
      </c>
      <c r="G468" s="23">
        <v>0</v>
      </c>
      <c r="H468" s="23">
        <v>0</v>
      </c>
      <c r="I468" s="23">
        <v>0</v>
      </c>
    </row>
    <row r="469" spans="1:13" x14ac:dyDescent="0.3">
      <c r="A469" s="45"/>
      <c r="B469" s="45">
        <v>3695</v>
      </c>
      <c r="C469" s="45" t="s">
        <v>200</v>
      </c>
      <c r="D469" s="124">
        <v>2500</v>
      </c>
      <c r="E469" s="26">
        <v>5000</v>
      </c>
      <c r="F469" s="23">
        <v>2500</v>
      </c>
      <c r="G469" s="23">
        <v>1500</v>
      </c>
      <c r="H469" s="23">
        <v>2500</v>
      </c>
      <c r="I469" s="23">
        <v>2500</v>
      </c>
    </row>
    <row r="470" spans="1:13" x14ac:dyDescent="0.3">
      <c r="A470" s="45"/>
      <c r="B470" s="45">
        <v>3810</v>
      </c>
      <c r="C470" s="45" t="s">
        <v>201</v>
      </c>
      <c r="D470" s="124">
        <v>3500</v>
      </c>
      <c r="E470" s="26">
        <v>3500</v>
      </c>
      <c r="F470" s="23">
        <v>200</v>
      </c>
      <c r="G470" s="23">
        <v>500</v>
      </c>
      <c r="H470" s="23">
        <v>10000</v>
      </c>
      <c r="I470" s="23">
        <v>10100</v>
      </c>
    </row>
    <row r="471" spans="1:13" x14ac:dyDescent="0.3">
      <c r="A471" s="45"/>
      <c r="B471" s="45">
        <v>3830</v>
      </c>
      <c r="C471" s="45" t="s">
        <v>202</v>
      </c>
      <c r="D471" s="124">
        <v>500</v>
      </c>
      <c r="E471" s="26">
        <v>500</v>
      </c>
      <c r="F471" s="23">
        <v>500</v>
      </c>
      <c r="G471" s="23">
        <v>500</v>
      </c>
      <c r="H471" s="23">
        <v>0</v>
      </c>
      <c r="I471" s="23">
        <v>0</v>
      </c>
    </row>
    <row r="472" spans="1:13" x14ac:dyDescent="0.3">
      <c r="A472" s="45"/>
      <c r="B472" s="45">
        <v>3880</v>
      </c>
      <c r="C472" s="45" t="s">
        <v>206</v>
      </c>
      <c r="D472" s="124"/>
      <c r="E472" s="26"/>
      <c r="F472" s="23">
        <v>0</v>
      </c>
      <c r="G472" s="23">
        <v>0</v>
      </c>
      <c r="H472" s="23">
        <v>0</v>
      </c>
      <c r="I472" s="23">
        <v>0</v>
      </c>
    </row>
    <row r="473" spans="1:13" x14ac:dyDescent="0.3">
      <c r="A473" s="45"/>
      <c r="B473" s="45">
        <v>3887</v>
      </c>
      <c r="C473" s="45" t="s">
        <v>203</v>
      </c>
      <c r="D473" s="124">
        <v>0</v>
      </c>
      <c r="E473" s="26">
        <v>0</v>
      </c>
      <c r="F473" s="23">
        <v>0</v>
      </c>
      <c r="G473" s="23">
        <v>0</v>
      </c>
      <c r="H473" s="23">
        <v>0</v>
      </c>
      <c r="I473" s="23">
        <v>0</v>
      </c>
    </row>
    <row r="474" spans="1:13" ht="16.2" x14ac:dyDescent="0.3">
      <c r="A474" s="47"/>
      <c r="B474" s="45">
        <v>3890</v>
      </c>
      <c r="C474" s="45" t="s">
        <v>18</v>
      </c>
      <c r="D474" s="124">
        <v>500</v>
      </c>
      <c r="E474" s="26">
        <v>4200</v>
      </c>
      <c r="F474" s="23">
        <v>500</v>
      </c>
      <c r="G474" s="23">
        <v>0</v>
      </c>
      <c r="H474" s="23">
        <v>0</v>
      </c>
      <c r="I474" s="23">
        <v>0</v>
      </c>
    </row>
    <row r="475" spans="1:13" x14ac:dyDescent="0.3">
      <c r="A475" s="127"/>
      <c r="B475" s="45">
        <v>3891</v>
      </c>
      <c r="C475" s="45" t="s">
        <v>204</v>
      </c>
      <c r="D475" s="133">
        <v>50000</v>
      </c>
      <c r="E475" s="80">
        <v>50000</v>
      </c>
      <c r="F475" s="23">
        <v>0</v>
      </c>
      <c r="G475" s="23">
        <v>0</v>
      </c>
      <c r="H475" s="23">
        <v>0</v>
      </c>
      <c r="I475" s="23">
        <v>0</v>
      </c>
    </row>
    <row r="476" spans="1:13" x14ac:dyDescent="0.3">
      <c r="A476" s="127"/>
      <c r="B476" s="45"/>
      <c r="C476" s="45"/>
      <c r="D476" s="124"/>
      <c r="E476" s="26"/>
      <c r="F476" s="23"/>
      <c r="G476" s="23"/>
      <c r="H476" s="23"/>
      <c r="I476" s="23"/>
    </row>
    <row r="477" spans="1:13" x14ac:dyDescent="0.3">
      <c r="A477" s="45"/>
      <c r="B477" s="45"/>
      <c r="C477" s="45"/>
      <c r="D477" s="124">
        <v>54000</v>
      </c>
      <c r="E477" s="26"/>
      <c r="F477" s="23"/>
      <c r="G477" s="23"/>
      <c r="H477" s="23"/>
      <c r="I477" s="23"/>
    </row>
    <row r="478" spans="1:13" ht="16.2" x14ac:dyDescent="0.3">
      <c r="A478" s="47"/>
      <c r="B478" s="45"/>
      <c r="C478" s="47" t="s">
        <v>21</v>
      </c>
      <c r="D478" s="136">
        <f>SUM(D465:D476)</f>
        <v>174500</v>
      </c>
      <c r="E478" s="79">
        <f>SUM(E465:E476)</f>
        <v>179450</v>
      </c>
      <c r="F478" s="79">
        <f>SUM(F460:F475)</f>
        <v>277183</v>
      </c>
      <c r="G478" s="79">
        <f>SUM(G460:G475)</f>
        <v>891545</v>
      </c>
      <c r="H478" s="79">
        <f>SUM(H460:H475)</f>
        <v>939296</v>
      </c>
      <c r="I478" s="79">
        <f>SUM(I460:I475)</f>
        <v>1024549</v>
      </c>
    </row>
    <row r="479" spans="1:13" ht="16.2" x14ac:dyDescent="0.3">
      <c r="A479" s="47"/>
      <c r="B479" s="47"/>
      <c r="C479" s="127"/>
      <c r="D479" s="132"/>
      <c r="E479" s="77"/>
      <c r="F479" s="23"/>
      <c r="G479" s="23"/>
      <c r="H479" s="23"/>
      <c r="I479" s="23"/>
    </row>
    <row r="480" spans="1:13" ht="16.2" x14ac:dyDescent="0.3">
      <c r="A480" s="47"/>
      <c r="B480" s="45"/>
      <c r="C480" s="47"/>
      <c r="D480" s="135"/>
      <c r="E480" s="28"/>
      <c r="F480" s="23"/>
      <c r="G480" s="23"/>
      <c r="H480" s="23"/>
      <c r="I480" s="23"/>
    </row>
    <row r="481" spans="1:10" ht="16.2" x14ac:dyDescent="0.3">
      <c r="A481" s="131"/>
      <c r="B481" s="45"/>
      <c r="C481" s="45"/>
      <c r="D481" s="123"/>
      <c r="E481" s="26">
        <v>3500</v>
      </c>
      <c r="F481" s="23"/>
      <c r="G481" s="23"/>
      <c r="H481" s="23"/>
      <c r="I481" s="23"/>
    </row>
    <row r="482" spans="1:10" ht="16.2" x14ac:dyDescent="0.3">
      <c r="A482" s="45"/>
      <c r="B482" s="45" t="s">
        <v>207</v>
      </c>
      <c r="C482" s="47" t="s">
        <v>346</v>
      </c>
      <c r="D482" s="130" t="s">
        <v>144</v>
      </c>
      <c r="E482" s="24" t="s">
        <v>145</v>
      </c>
      <c r="F482" s="24" t="s">
        <v>282</v>
      </c>
      <c r="G482" s="24" t="s">
        <v>283</v>
      </c>
      <c r="H482" s="24" t="s">
        <v>350</v>
      </c>
      <c r="I482" s="24" t="s">
        <v>365</v>
      </c>
    </row>
    <row r="483" spans="1:10" ht="16.2" x14ac:dyDescent="0.3">
      <c r="A483" s="45"/>
      <c r="B483" s="137"/>
      <c r="C483" s="47"/>
      <c r="D483" s="130"/>
      <c r="E483" s="24"/>
      <c r="F483" s="23"/>
      <c r="G483" s="23"/>
      <c r="H483" s="23"/>
      <c r="I483" s="23"/>
    </row>
    <row r="484" spans="1:10" x14ac:dyDescent="0.3">
      <c r="A484" s="45"/>
      <c r="B484" s="45">
        <v>4110</v>
      </c>
      <c r="C484" s="45" t="s">
        <v>208</v>
      </c>
      <c r="D484" s="124">
        <v>110000</v>
      </c>
      <c r="E484" s="26">
        <v>122250</v>
      </c>
      <c r="F484" s="23">
        <v>170000</v>
      </c>
      <c r="G484" s="23">
        <v>188000</v>
      </c>
      <c r="H484" s="23">
        <v>190000</v>
      </c>
      <c r="I484" s="23">
        <v>180000</v>
      </c>
    </row>
    <row r="485" spans="1:10" x14ac:dyDescent="0.3">
      <c r="A485" s="45"/>
      <c r="B485" s="45">
        <v>4510</v>
      </c>
      <c r="C485" s="45" t="s">
        <v>209</v>
      </c>
      <c r="D485" s="124">
        <v>48200</v>
      </c>
      <c r="E485" s="26">
        <v>47650</v>
      </c>
      <c r="F485" s="23">
        <v>52000</v>
      </c>
      <c r="G485" s="23">
        <v>60000</v>
      </c>
      <c r="H485" s="23">
        <v>30000</v>
      </c>
      <c r="I485" s="23">
        <v>11500</v>
      </c>
    </row>
    <row r="486" spans="1:10" x14ac:dyDescent="0.3">
      <c r="A486" s="45"/>
      <c r="B486" s="45">
        <v>4520</v>
      </c>
      <c r="C486" s="45" t="s">
        <v>210</v>
      </c>
      <c r="D486" s="124">
        <v>400</v>
      </c>
      <c r="E486" s="26">
        <v>250</v>
      </c>
      <c r="F486" s="23">
        <v>500</v>
      </c>
      <c r="G486" s="23">
        <v>700</v>
      </c>
      <c r="H486" s="23">
        <v>700</v>
      </c>
      <c r="I486" s="23">
        <v>700</v>
      </c>
    </row>
    <row r="487" spans="1:10" x14ac:dyDescent="0.3">
      <c r="A487" s="45"/>
      <c r="B487" s="45">
        <v>4760</v>
      </c>
      <c r="C487" s="45" t="s">
        <v>169</v>
      </c>
      <c r="D487" s="124">
        <v>0</v>
      </c>
      <c r="E487" s="26">
        <v>250</v>
      </c>
      <c r="F487" s="23">
        <v>250</v>
      </c>
      <c r="G487" s="23">
        <v>300</v>
      </c>
      <c r="H487" s="23">
        <v>350</v>
      </c>
      <c r="I487" s="23">
        <v>350</v>
      </c>
    </row>
    <row r="488" spans="1:10" x14ac:dyDescent="0.3">
      <c r="A488" s="45"/>
      <c r="B488" s="45">
        <v>5110</v>
      </c>
      <c r="C488" s="45" t="s">
        <v>211</v>
      </c>
      <c r="D488" s="124">
        <v>1000</v>
      </c>
      <c r="E488" s="26">
        <v>500</v>
      </c>
      <c r="F488" s="23">
        <v>1500</v>
      </c>
      <c r="G488" s="23">
        <v>4000</v>
      </c>
      <c r="H488" s="23">
        <v>2000</v>
      </c>
      <c r="I488" s="23">
        <v>2000</v>
      </c>
    </row>
    <row r="489" spans="1:10" x14ac:dyDescent="0.3">
      <c r="A489" s="45"/>
      <c r="B489" s="45">
        <v>5115</v>
      </c>
      <c r="C489" s="45" t="s">
        <v>341</v>
      </c>
      <c r="D489" s="133"/>
      <c r="E489" s="80"/>
      <c r="F489" s="23">
        <v>0</v>
      </c>
      <c r="G489" s="23">
        <v>5000</v>
      </c>
      <c r="H489" s="23">
        <v>0</v>
      </c>
      <c r="I489" s="23">
        <v>0</v>
      </c>
    </row>
    <row r="490" spans="1:10" x14ac:dyDescent="0.3">
      <c r="A490" s="45"/>
      <c r="B490" s="45">
        <v>5120</v>
      </c>
      <c r="C490" s="45" t="s">
        <v>212</v>
      </c>
      <c r="D490" s="124">
        <v>14000</v>
      </c>
      <c r="E490" s="26">
        <v>12000</v>
      </c>
      <c r="F490" s="23">
        <v>26000</v>
      </c>
      <c r="G490" s="23">
        <v>14000</v>
      </c>
      <c r="H490" s="23">
        <v>30000</v>
      </c>
      <c r="I490" s="23">
        <v>30000</v>
      </c>
      <c r="J490" s="73"/>
    </row>
    <row r="491" spans="1:10" x14ac:dyDescent="0.3">
      <c r="A491" s="45"/>
      <c r="B491" s="45">
        <v>5125</v>
      </c>
      <c r="C491" s="45" t="s">
        <v>213</v>
      </c>
      <c r="D491" s="124">
        <v>6500</v>
      </c>
      <c r="E491" s="26">
        <v>9200</v>
      </c>
      <c r="F491" s="23">
        <v>9200</v>
      </c>
      <c r="G491" s="23">
        <v>10000</v>
      </c>
      <c r="H491" s="23">
        <v>24500</v>
      </c>
      <c r="I491" s="23">
        <v>30000</v>
      </c>
    </row>
    <row r="492" spans="1:10" x14ac:dyDescent="0.3">
      <c r="A492" s="45"/>
      <c r="B492" s="45">
        <v>5160</v>
      </c>
      <c r="C492" s="45" t="s">
        <v>214</v>
      </c>
      <c r="D492" s="124">
        <v>2000</v>
      </c>
      <c r="E492" s="26">
        <v>1000</v>
      </c>
      <c r="F492" s="23">
        <v>2500</v>
      </c>
      <c r="G492" s="23">
        <v>1500</v>
      </c>
      <c r="H492" s="23">
        <v>3100</v>
      </c>
      <c r="I492" s="23">
        <v>3100</v>
      </c>
    </row>
    <row r="493" spans="1:10" x14ac:dyDescent="0.3">
      <c r="A493" s="45"/>
      <c r="B493" s="45">
        <v>5170</v>
      </c>
      <c r="C493" s="45" t="s">
        <v>215</v>
      </c>
      <c r="D493" s="124">
        <v>100</v>
      </c>
      <c r="E493" s="26">
        <v>300</v>
      </c>
      <c r="F493" s="23">
        <v>300</v>
      </c>
      <c r="G493" s="23">
        <v>1350</v>
      </c>
      <c r="H493" s="23">
        <v>500</v>
      </c>
      <c r="I493" s="23">
        <v>500</v>
      </c>
    </row>
    <row r="494" spans="1:10" x14ac:dyDescent="0.3">
      <c r="A494" s="45"/>
      <c r="B494" s="45">
        <v>5300</v>
      </c>
      <c r="C494" s="45" t="s">
        <v>104</v>
      </c>
      <c r="D494" s="124">
        <v>6650</v>
      </c>
      <c r="E494" s="26">
        <v>7350</v>
      </c>
      <c r="F494" s="23">
        <v>3000</v>
      </c>
      <c r="G494" s="23">
        <v>6000</v>
      </c>
      <c r="H494" s="23">
        <v>13000</v>
      </c>
      <c r="I494" s="23">
        <v>13000</v>
      </c>
    </row>
    <row r="495" spans="1:10" x14ac:dyDescent="0.3">
      <c r="A495" s="45"/>
      <c r="B495" s="45">
        <v>5320</v>
      </c>
      <c r="C495" s="45" t="s">
        <v>109</v>
      </c>
      <c r="D495" s="124">
        <v>2000</v>
      </c>
      <c r="E495" s="26">
        <v>500</v>
      </c>
      <c r="F495" s="23">
        <v>1000</v>
      </c>
      <c r="G495" s="23">
        <v>2000</v>
      </c>
      <c r="H495" s="23">
        <v>1000</v>
      </c>
      <c r="I495" s="23">
        <v>1000</v>
      </c>
    </row>
    <row r="496" spans="1:10" x14ac:dyDescent="0.3">
      <c r="A496" s="127"/>
      <c r="B496" s="45">
        <v>5330</v>
      </c>
      <c r="C496" s="45" t="s">
        <v>25</v>
      </c>
      <c r="D496" s="124">
        <v>2000</v>
      </c>
      <c r="E496" s="26">
        <v>500</v>
      </c>
      <c r="F496" s="23">
        <v>750</v>
      </c>
      <c r="G496" s="23">
        <v>600</v>
      </c>
      <c r="H496" s="23">
        <v>5000</v>
      </c>
      <c r="I496" s="23">
        <v>5000</v>
      </c>
    </row>
    <row r="497" spans="1:9" x14ac:dyDescent="0.3">
      <c r="A497" s="127"/>
      <c r="B497" s="45">
        <v>5340</v>
      </c>
      <c r="C497" s="45" t="s">
        <v>358</v>
      </c>
      <c r="D497" s="133">
        <v>4000</v>
      </c>
      <c r="E497" s="80">
        <v>2000</v>
      </c>
      <c r="F497" s="23">
        <v>0</v>
      </c>
      <c r="G497" s="23">
        <v>0</v>
      </c>
      <c r="H497" s="23">
        <v>750</v>
      </c>
      <c r="I497" s="23">
        <v>500</v>
      </c>
    </row>
    <row r="498" spans="1:9" ht="16.2" x14ac:dyDescent="0.3">
      <c r="A498" s="47"/>
      <c r="B498" s="45">
        <v>5510</v>
      </c>
      <c r="C498" s="45" t="s">
        <v>216</v>
      </c>
      <c r="D498" s="124">
        <v>3100</v>
      </c>
      <c r="E498" s="26">
        <v>3100</v>
      </c>
      <c r="F498" s="23">
        <v>5000</v>
      </c>
      <c r="G498" s="23">
        <v>6600</v>
      </c>
      <c r="H498" s="23">
        <v>5250</v>
      </c>
      <c r="I498" s="23">
        <v>7000</v>
      </c>
    </row>
    <row r="499" spans="1:9" ht="16.2" x14ac:dyDescent="0.3">
      <c r="A499" s="47"/>
      <c r="B499" s="45">
        <v>5520</v>
      </c>
      <c r="C499" s="45" t="s">
        <v>26</v>
      </c>
      <c r="D499" s="124">
        <v>1800</v>
      </c>
      <c r="E499" s="26">
        <v>2100</v>
      </c>
      <c r="F499" s="23">
        <v>2000</v>
      </c>
      <c r="G499" s="23">
        <v>4500</v>
      </c>
      <c r="H499" s="23">
        <v>6000</v>
      </c>
      <c r="I499" s="23">
        <v>6000</v>
      </c>
    </row>
    <row r="500" spans="1:9" ht="16.2" x14ac:dyDescent="0.3">
      <c r="A500" s="47"/>
      <c r="B500" s="45">
        <v>5540</v>
      </c>
      <c r="C500" s="45" t="s">
        <v>27</v>
      </c>
      <c r="D500" s="124">
        <v>1200</v>
      </c>
      <c r="E500" s="26">
        <v>1200</v>
      </c>
      <c r="F500" s="23">
        <v>2200</v>
      </c>
      <c r="G500" s="23">
        <v>2500</v>
      </c>
      <c r="H500" s="23">
        <v>1500</v>
      </c>
      <c r="I500" s="23">
        <v>1500</v>
      </c>
    </row>
    <row r="501" spans="1:9" ht="16.2" x14ac:dyDescent="0.3">
      <c r="A501" s="47"/>
      <c r="B501" s="45">
        <v>5560</v>
      </c>
      <c r="C501" s="45" t="s">
        <v>32</v>
      </c>
      <c r="D501" s="124">
        <v>5100</v>
      </c>
      <c r="E501" s="80">
        <v>3800</v>
      </c>
      <c r="F501" s="23">
        <v>3300</v>
      </c>
      <c r="G501" s="23">
        <v>5700</v>
      </c>
      <c r="H501" s="23">
        <v>5500</v>
      </c>
      <c r="I501" s="23">
        <v>7500</v>
      </c>
    </row>
    <row r="502" spans="1:9" ht="16.2" x14ac:dyDescent="0.3">
      <c r="A502" s="131"/>
      <c r="B502" s="45">
        <v>5610</v>
      </c>
      <c r="C502" s="45" t="s">
        <v>217</v>
      </c>
      <c r="D502" s="124">
        <v>600</v>
      </c>
      <c r="E502" s="26">
        <v>600</v>
      </c>
      <c r="F502" s="23">
        <v>600</v>
      </c>
      <c r="G502" s="23">
        <v>1300</v>
      </c>
      <c r="H502" s="23">
        <v>1000</v>
      </c>
      <c r="I502" s="23">
        <v>2500</v>
      </c>
    </row>
    <row r="503" spans="1:9" x14ac:dyDescent="0.3">
      <c r="B503" s="45">
        <v>5620</v>
      </c>
      <c r="C503" s="45" t="s">
        <v>28</v>
      </c>
      <c r="D503" s="124">
        <v>100</v>
      </c>
      <c r="E503" s="26">
        <v>100</v>
      </c>
      <c r="F503" s="23">
        <v>300</v>
      </c>
      <c r="G503" s="23">
        <v>700</v>
      </c>
      <c r="H503" s="23">
        <v>250</v>
      </c>
      <c r="I503" s="23">
        <v>250</v>
      </c>
    </row>
    <row r="504" spans="1:9" x14ac:dyDescent="0.3">
      <c r="B504" s="45">
        <v>5630</v>
      </c>
      <c r="C504" s="45" t="s">
        <v>29</v>
      </c>
      <c r="D504" s="124">
        <v>400</v>
      </c>
      <c r="E504" s="26">
        <v>200</v>
      </c>
      <c r="F504" s="23">
        <v>750</v>
      </c>
      <c r="G504" s="23">
        <v>1000</v>
      </c>
      <c r="H504" s="23">
        <v>1000</v>
      </c>
      <c r="I504" s="23">
        <v>1500</v>
      </c>
    </row>
    <row r="505" spans="1:9" x14ac:dyDescent="0.3">
      <c r="B505" s="45">
        <v>5650</v>
      </c>
      <c r="C505" s="45" t="s">
        <v>360</v>
      </c>
      <c r="D505" s="124"/>
      <c r="E505" s="26"/>
      <c r="F505" s="23">
        <v>0</v>
      </c>
      <c r="G505" s="23">
        <v>0</v>
      </c>
      <c r="H505" s="23">
        <v>250</v>
      </c>
      <c r="I505" s="23">
        <v>250</v>
      </c>
    </row>
    <row r="506" spans="1:9" x14ac:dyDescent="0.3">
      <c r="A506" s="45"/>
      <c r="B506" s="45">
        <v>5710</v>
      </c>
      <c r="C506" s="45" t="s">
        <v>53</v>
      </c>
      <c r="D506" s="124">
        <v>21300</v>
      </c>
      <c r="E506" s="26">
        <v>18000</v>
      </c>
      <c r="F506" s="23">
        <v>19000</v>
      </c>
      <c r="G506" s="23">
        <v>35000</v>
      </c>
      <c r="H506" s="23">
        <v>40000</v>
      </c>
      <c r="I506" s="23">
        <v>40000</v>
      </c>
    </row>
    <row r="507" spans="1:9" x14ac:dyDescent="0.3">
      <c r="A507" s="45"/>
      <c r="B507" s="45">
        <v>5750</v>
      </c>
      <c r="C507" s="45" t="s">
        <v>218</v>
      </c>
      <c r="D507" s="124">
        <v>2725</v>
      </c>
      <c r="E507" s="26">
        <v>2700</v>
      </c>
      <c r="F507" s="23">
        <v>2600</v>
      </c>
      <c r="G507" s="23">
        <v>9275</v>
      </c>
      <c r="H507" s="23">
        <v>8000</v>
      </c>
      <c r="I507" s="23">
        <v>8000</v>
      </c>
    </row>
    <row r="508" spans="1:9" x14ac:dyDescent="0.3">
      <c r="A508" s="45"/>
      <c r="B508" s="151">
        <v>5920</v>
      </c>
      <c r="C508" s="151" t="s">
        <v>219</v>
      </c>
      <c r="D508" s="152">
        <v>32600</v>
      </c>
      <c r="E508" s="153">
        <v>29500</v>
      </c>
      <c r="F508" s="139">
        <v>29500</v>
      </c>
      <c r="G508" s="139">
        <v>48000</v>
      </c>
      <c r="H508" s="139">
        <v>47500</v>
      </c>
      <c r="I508" s="139">
        <v>49000</v>
      </c>
    </row>
    <row r="509" spans="1:9" x14ac:dyDescent="0.3">
      <c r="A509" s="45"/>
      <c r="B509" s="151">
        <v>5930</v>
      </c>
      <c r="C509" s="151" t="s">
        <v>220</v>
      </c>
      <c r="D509" s="152">
        <v>600</v>
      </c>
      <c r="E509" s="153">
        <v>600</v>
      </c>
      <c r="F509" s="139">
        <v>5700</v>
      </c>
      <c r="G509" s="139">
        <v>8300</v>
      </c>
      <c r="H509" s="139">
        <v>9000</v>
      </c>
      <c r="I509" s="139">
        <v>44000</v>
      </c>
    </row>
    <row r="510" spans="1:9" x14ac:dyDescent="0.3">
      <c r="A510" s="45"/>
      <c r="B510" s="151">
        <v>5960</v>
      </c>
      <c r="C510" s="151" t="s">
        <v>241</v>
      </c>
      <c r="D510" s="152">
        <v>141400</v>
      </c>
      <c r="E510" s="153">
        <v>93900</v>
      </c>
      <c r="F510" s="139">
        <v>93900</v>
      </c>
      <c r="G510" s="139">
        <v>113308.8</v>
      </c>
      <c r="H510" s="139">
        <v>146681</v>
      </c>
      <c r="I510" s="139">
        <v>155000</v>
      </c>
    </row>
    <row r="511" spans="1:9" x14ac:dyDescent="0.3">
      <c r="A511" s="45"/>
      <c r="B511" s="151">
        <v>5970</v>
      </c>
      <c r="C511" s="151" t="s">
        <v>221</v>
      </c>
      <c r="D511" s="152">
        <v>22500</v>
      </c>
      <c r="E511" s="153">
        <v>22500</v>
      </c>
      <c r="F511" s="139">
        <v>22500</v>
      </c>
      <c r="G511" s="139">
        <v>17000</v>
      </c>
      <c r="H511" s="139">
        <v>20000</v>
      </c>
      <c r="I511" s="139">
        <v>20000</v>
      </c>
    </row>
    <row r="512" spans="1:9" x14ac:dyDescent="0.3">
      <c r="A512" s="45"/>
      <c r="B512" s="151">
        <v>5980</v>
      </c>
      <c r="C512" s="151" t="s">
        <v>196</v>
      </c>
      <c r="D512" s="152">
        <v>31600</v>
      </c>
      <c r="E512" s="153">
        <v>31383</v>
      </c>
      <c r="F512" s="139">
        <v>31383</v>
      </c>
      <c r="G512" s="139">
        <v>32000</v>
      </c>
      <c r="H512" s="139">
        <v>32000</v>
      </c>
      <c r="I512" s="139">
        <v>32000</v>
      </c>
    </row>
    <row r="513" spans="1:9" x14ac:dyDescent="0.3">
      <c r="A513" s="45"/>
      <c r="B513" s="151">
        <v>6140</v>
      </c>
      <c r="C513" s="151" t="s">
        <v>222</v>
      </c>
      <c r="D513" s="152">
        <v>32400</v>
      </c>
      <c r="E513" s="153">
        <v>32400</v>
      </c>
      <c r="F513" s="139">
        <v>40000</v>
      </c>
      <c r="G513" s="139">
        <v>40000</v>
      </c>
      <c r="H513" s="139">
        <v>45000</v>
      </c>
      <c r="I513" s="139">
        <v>50000</v>
      </c>
    </row>
    <row r="514" spans="1:9" x14ac:dyDescent="0.3">
      <c r="A514" s="45"/>
      <c r="B514" s="151">
        <v>6510</v>
      </c>
      <c r="C514" s="151" t="s">
        <v>31</v>
      </c>
      <c r="D514" s="152">
        <v>600</v>
      </c>
      <c r="E514" s="153">
        <v>600</v>
      </c>
      <c r="F514" s="139">
        <v>600</v>
      </c>
      <c r="G514" s="139">
        <v>350</v>
      </c>
      <c r="H514" s="139">
        <v>500</v>
      </c>
      <c r="I514" s="139">
        <v>500</v>
      </c>
    </row>
    <row r="515" spans="1:9" x14ac:dyDescent="0.3">
      <c r="A515" s="45"/>
      <c r="B515" s="151">
        <v>6520</v>
      </c>
      <c r="C515" s="151" t="s">
        <v>223</v>
      </c>
      <c r="D515" s="152">
        <v>700</v>
      </c>
      <c r="E515" s="153">
        <v>1000</v>
      </c>
      <c r="F515" s="139">
        <v>1000</v>
      </c>
      <c r="G515" s="139">
        <v>2100</v>
      </c>
      <c r="H515" s="139">
        <v>1000</v>
      </c>
      <c r="I515" s="139">
        <v>1000</v>
      </c>
    </row>
    <row r="516" spans="1:9" x14ac:dyDescent="0.3">
      <c r="A516" s="45"/>
      <c r="B516" s="151">
        <v>6530</v>
      </c>
      <c r="C516" s="151" t="s">
        <v>336</v>
      </c>
      <c r="D516" s="152"/>
      <c r="E516" s="153"/>
      <c r="F516" s="139"/>
      <c r="G516" s="139">
        <v>500</v>
      </c>
      <c r="H516" s="139">
        <v>500</v>
      </c>
      <c r="I516" s="139">
        <v>500</v>
      </c>
    </row>
    <row r="517" spans="1:9" x14ac:dyDescent="0.3">
      <c r="A517" s="127"/>
      <c r="B517" s="45">
        <v>6550</v>
      </c>
      <c r="C517" s="45" t="s">
        <v>224</v>
      </c>
      <c r="D517" s="124">
        <v>4100</v>
      </c>
      <c r="E517" s="26">
        <v>3900</v>
      </c>
      <c r="F517" s="23">
        <v>2000</v>
      </c>
      <c r="G517" s="23">
        <v>8500</v>
      </c>
      <c r="H517" s="23">
        <v>9000</v>
      </c>
      <c r="I517" s="139">
        <v>9000</v>
      </c>
    </row>
    <row r="518" spans="1:9" x14ac:dyDescent="0.3">
      <c r="A518" s="45"/>
      <c r="B518" s="45">
        <v>6560</v>
      </c>
      <c r="C518" s="45" t="s">
        <v>225</v>
      </c>
      <c r="D518" s="124">
        <v>5500</v>
      </c>
      <c r="E518" s="26">
        <v>5000</v>
      </c>
      <c r="F518" s="23">
        <v>7500</v>
      </c>
      <c r="G518" s="23">
        <v>8400</v>
      </c>
      <c r="H518" s="23">
        <v>8000</v>
      </c>
      <c r="I518" s="139">
        <v>9000</v>
      </c>
    </row>
    <row r="519" spans="1:9" x14ac:dyDescent="0.3">
      <c r="A519" s="45"/>
      <c r="B519" s="45">
        <v>6590</v>
      </c>
      <c r="C519" s="45" t="s">
        <v>226</v>
      </c>
      <c r="D519" s="124">
        <v>2500</v>
      </c>
      <c r="E519" s="26">
        <v>1800</v>
      </c>
      <c r="F519" s="23">
        <v>4000</v>
      </c>
      <c r="G519" s="23">
        <v>4500</v>
      </c>
      <c r="H519" s="23">
        <v>4250</v>
      </c>
      <c r="I519" s="139">
        <v>5000</v>
      </c>
    </row>
    <row r="520" spans="1:9" x14ac:dyDescent="0.3">
      <c r="A520" s="45"/>
      <c r="B520" s="45">
        <v>8320</v>
      </c>
      <c r="C520" s="45" t="s">
        <v>353</v>
      </c>
      <c r="D520" s="124"/>
      <c r="E520" s="26"/>
      <c r="F520" s="23">
        <v>0</v>
      </c>
      <c r="G520" s="23">
        <v>0</v>
      </c>
      <c r="H520" s="23">
        <v>22500</v>
      </c>
      <c r="I520" s="23">
        <v>35000</v>
      </c>
    </row>
    <row r="521" spans="1:9" x14ac:dyDescent="0.3">
      <c r="A521" s="45"/>
      <c r="B521" s="45">
        <v>8322</v>
      </c>
      <c r="C521" s="45" t="s">
        <v>359</v>
      </c>
      <c r="D521" s="124"/>
      <c r="E521" s="26"/>
      <c r="F521" s="23">
        <v>0</v>
      </c>
      <c r="G521" s="23">
        <v>0</v>
      </c>
      <c r="H521" s="23">
        <v>5000</v>
      </c>
      <c r="I521" s="23">
        <v>22500</v>
      </c>
    </row>
    <row r="522" spans="1:9" x14ac:dyDescent="0.3">
      <c r="A522" s="45"/>
      <c r="B522" s="45">
        <v>9140</v>
      </c>
      <c r="C522" s="45" t="s">
        <v>227</v>
      </c>
      <c r="D522" s="124">
        <v>2000</v>
      </c>
      <c r="E522" s="26">
        <v>2000</v>
      </c>
      <c r="F522" s="23">
        <v>1500</v>
      </c>
      <c r="G522" s="23">
        <v>1500</v>
      </c>
      <c r="H522" s="23">
        <v>0</v>
      </c>
      <c r="I522" s="23">
        <v>250</v>
      </c>
    </row>
    <row r="523" spans="1:9" x14ac:dyDescent="0.3">
      <c r="A523" s="45"/>
      <c r="B523" s="45">
        <v>9150</v>
      </c>
      <c r="C523" s="45" t="s">
        <v>228</v>
      </c>
      <c r="D523" s="124">
        <v>350</v>
      </c>
      <c r="E523" s="26">
        <v>350</v>
      </c>
      <c r="F523" s="23">
        <v>350</v>
      </c>
      <c r="G523" s="23">
        <v>350</v>
      </c>
      <c r="H523" s="23">
        <v>350</v>
      </c>
      <c r="I523" s="23">
        <v>0</v>
      </c>
    </row>
    <row r="524" spans="1:9" x14ac:dyDescent="0.3">
      <c r="A524" s="45"/>
      <c r="B524" s="45">
        <v>9160</v>
      </c>
      <c r="C524" s="45" t="s">
        <v>229</v>
      </c>
      <c r="D524" s="124">
        <v>100</v>
      </c>
      <c r="E524" s="26">
        <v>100</v>
      </c>
      <c r="F524" s="23">
        <v>100</v>
      </c>
      <c r="G524" s="23">
        <v>100</v>
      </c>
      <c r="H524" s="23">
        <v>100</v>
      </c>
      <c r="I524" s="23">
        <v>0</v>
      </c>
    </row>
    <row r="525" spans="1:9" x14ac:dyDescent="0.3">
      <c r="A525" s="45"/>
      <c r="B525" s="45">
        <v>9531</v>
      </c>
      <c r="C525" s="45" t="s">
        <v>230</v>
      </c>
      <c r="D525" s="124">
        <v>0</v>
      </c>
      <c r="E525" s="26">
        <v>0</v>
      </c>
      <c r="F525" s="23">
        <v>0</v>
      </c>
      <c r="G525" s="23">
        <v>0</v>
      </c>
      <c r="H525" s="23">
        <v>0</v>
      </c>
      <c r="I525" s="23">
        <v>0</v>
      </c>
    </row>
    <row r="526" spans="1:9" x14ac:dyDescent="0.3">
      <c r="A526" s="45"/>
      <c r="B526" s="45">
        <v>9520</v>
      </c>
      <c r="C526" s="45" t="s">
        <v>118</v>
      </c>
      <c r="D526" s="124"/>
      <c r="E526" s="26"/>
      <c r="F526" s="23">
        <v>0</v>
      </c>
      <c r="G526" s="23">
        <v>111</v>
      </c>
      <c r="H526" s="23">
        <v>20000</v>
      </c>
      <c r="I526" s="23">
        <v>0</v>
      </c>
    </row>
    <row r="527" spans="1:9" x14ac:dyDescent="0.3">
      <c r="A527" s="45"/>
      <c r="B527" s="45">
        <v>9530</v>
      </c>
      <c r="C527" s="45" t="s">
        <v>175</v>
      </c>
      <c r="D527" s="124"/>
      <c r="E527" s="26"/>
      <c r="F527" s="23">
        <v>0</v>
      </c>
      <c r="G527" s="23">
        <v>142100</v>
      </c>
      <c r="H527" s="23">
        <v>142096</v>
      </c>
      <c r="I527" s="23">
        <v>143000</v>
      </c>
    </row>
    <row r="528" spans="1:9" x14ac:dyDescent="0.3">
      <c r="A528" s="45"/>
      <c r="B528" s="45"/>
      <c r="C528" s="45"/>
      <c r="D528" s="124"/>
      <c r="E528" s="26"/>
      <c r="F528" s="23"/>
      <c r="G528" s="23"/>
      <c r="H528" s="23"/>
      <c r="I528" s="23"/>
    </row>
    <row r="529" spans="1:9" x14ac:dyDescent="0.3">
      <c r="A529" s="45"/>
      <c r="B529" s="192">
        <v>8320</v>
      </c>
      <c r="C529" s="192" t="s">
        <v>409</v>
      </c>
      <c r="D529" s="193"/>
      <c r="E529" s="194"/>
      <c r="F529" s="196" t="s">
        <v>410</v>
      </c>
      <c r="G529" s="196"/>
      <c r="H529" s="196"/>
      <c r="I529" s="196"/>
    </row>
    <row r="530" spans="1:9" x14ac:dyDescent="0.3">
      <c r="A530" s="45"/>
      <c r="B530" s="192"/>
      <c r="C530" s="192"/>
      <c r="D530" s="193"/>
      <c r="E530" s="194"/>
      <c r="F530" s="196"/>
      <c r="G530" s="196"/>
      <c r="H530" s="196"/>
      <c r="I530" s="196"/>
    </row>
    <row r="531" spans="1:9" x14ac:dyDescent="0.3">
      <c r="A531" s="45"/>
      <c r="B531" s="192">
        <v>8322</v>
      </c>
      <c r="C531" s="192" t="s">
        <v>359</v>
      </c>
      <c r="D531" s="193"/>
      <c r="E531" s="194"/>
      <c r="F531" s="196" t="s">
        <v>411</v>
      </c>
      <c r="G531" s="196"/>
      <c r="H531" s="196"/>
      <c r="I531" s="196"/>
    </row>
    <row r="532" spans="1:9" x14ac:dyDescent="0.3">
      <c r="A532" s="45"/>
      <c r="B532" s="192"/>
      <c r="C532" s="192"/>
      <c r="D532" s="193"/>
      <c r="E532" s="194"/>
      <c r="F532" s="196"/>
      <c r="G532" s="196"/>
      <c r="H532" s="196"/>
      <c r="I532" s="196"/>
    </row>
    <row r="533" spans="1:9" x14ac:dyDescent="0.3">
      <c r="A533" s="45"/>
      <c r="B533" s="192">
        <v>9530</v>
      </c>
      <c r="C533" s="192" t="s">
        <v>412</v>
      </c>
      <c r="D533" s="193"/>
      <c r="E533" s="194"/>
      <c r="F533" s="196" t="s">
        <v>413</v>
      </c>
      <c r="G533" s="196"/>
      <c r="H533" s="196"/>
      <c r="I533" s="196"/>
    </row>
    <row r="534" spans="1:9" x14ac:dyDescent="0.3">
      <c r="A534" s="45"/>
      <c r="B534" s="192"/>
      <c r="C534" s="192"/>
      <c r="D534" s="193"/>
      <c r="E534" s="194"/>
      <c r="F534" s="196"/>
      <c r="G534" s="196"/>
      <c r="H534" s="196"/>
      <c r="I534" s="196"/>
    </row>
    <row r="535" spans="1:9" x14ac:dyDescent="0.3">
      <c r="A535" s="45"/>
      <c r="B535" s="210">
        <v>5610</v>
      </c>
      <c r="C535" s="192" t="s">
        <v>246</v>
      </c>
      <c r="D535" s="193"/>
      <c r="E535" s="194"/>
      <c r="F535" s="196" t="s">
        <v>419</v>
      </c>
      <c r="G535" s="196"/>
      <c r="H535" s="196"/>
      <c r="I535" s="196">
        <v>975</v>
      </c>
    </row>
    <row r="536" spans="1:9" x14ac:dyDescent="0.3">
      <c r="A536" s="45"/>
      <c r="B536" s="192"/>
      <c r="C536" s="192"/>
      <c r="D536" s="193"/>
      <c r="E536" s="194"/>
      <c r="F536" s="196"/>
      <c r="G536" s="196"/>
      <c r="H536" s="196"/>
      <c r="I536" s="196"/>
    </row>
    <row r="537" spans="1:9" ht="16.2" x14ac:dyDescent="0.3">
      <c r="A537" s="47"/>
      <c r="B537" s="203"/>
      <c r="C537" s="202"/>
      <c r="D537" s="204"/>
      <c r="E537" s="205"/>
      <c r="F537" s="196"/>
      <c r="G537" s="196"/>
      <c r="H537" s="196"/>
      <c r="I537" s="196"/>
    </row>
    <row r="538" spans="1:9" ht="16.2" x14ac:dyDescent="0.3">
      <c r="A538" s="131"/>
      <c r="B538" s="47"/>
      <c r="C538" s="47" t="s">
        <v>21</v>
      </c>
      <c r="D538" s="129">
        <v>510571</v>
      </c>
      <c r="E538" s="76">
        <f>SUM(E484:E525)</f>
        <v>460583</v>
      </c>
      <c r="F538" s="76">
        <f>SUM(F484:F527)</f>
        <v>542783</v>
      </c>
      <c r="G538" s="76">
        <f>SUM(G484:G527)</f>
        <v>787144.8</v>
      </c>
      <c r="H538" s="76">
        <f>SUM(H484:H527)</f>
        <v>883127</v>
      </c>
      <c r="I538" s="76">
        <f>SUM(I484:I527)</f>
        <v>927900</v>
      </c>
    </row>
    <row r="539" spans="1:9" ht="16.2" x14ac:dyDescent="0.3">
      <c r="B539" s="47"/>
      <c r="C539"/>
      <c r="D539" s="129"/>
      <c r="E539" s="76"/>
      <c r="F539" s="23"/>
      <c r="G539" s="23"/>
      <c r="H539" s="23"/>
      <c r="I539" s="23"/>
    </row>
    <row r="540" spans="1:9" ht="16.2" x14ac:dyDescent="0.3">
      <c r="A540" s="45"/>
      <c r="B540" s="47"/>
      <c r="C540" s="47"/>
      <c r="D540" s="129"/>
      <c r="E540" s="76"/>
      <c r="F540" s="23"/>
      <c r="G540" s="23"/>
      <c r="H540" s="23"/>
      <c r="I540" s="23"/>
    </row>
    <row r="541" spans="1:9" ht="16.2" x14ac:dyDescent="0.3">
      <c r="A541" s="45"/>
      <c r="B541" s="45" t="s">
        <v>240</v>
      </c>
      <c r="C541" s="47" t="s">
        <v>231</v>
      </c>
      <c r="D541" s="130" t="s">
        <v>144</v>
      </c>
      <c r="E541" s="24" t="s">
        <v>145</v>
      </c>
      <c r="F541" s="24" t="s">
        <v>282</v>
      </c>
      <c r="G541" s="24" t="s">
        <v>283</v>
      </c>
      <c r="H541" s="24" t="s">
        <v>350</v>
      </c>
      <c r="I541" s="24" t="s">
        <v>365</v>
      </c>
    </row>
    <row r="542" spans="1:9" ht="16.2" x14ac:dyDescent="0.3">
      <c r="A542" s="45"/>
      <c r="B542" s="134"/>
      <c r="C542" s="47"/>
      <c r="D542" s="130"/>
      <c r="E542" s="24"/>
      <c r="F542" s="23"/>
      <c r="G542" s="23"/>
      <c r="H542" s="23"/>
      <c r="I542" s="23"/>
    </row>
    <row r="543" spans="1:9" x14ac:dyDescent="0.3">
      <c r="A543" s="45"/>
      <c r="B543" s="45">
        <v>5165</v>
      </c>
      <c r="C543" s="45" t="s">
        <v>232</v>
      </c>
      <c r="D543" s="124">
        <v>12000</v>
      </c>
      <c r="E543" s="26">
        <v>15000</v>
      </c>
      <c r="F543" s="23">
        <v>0</v>
      </c>
      <c r="G543" s="23">
        <v>0</v>
      </c>
      <c r="H543" s="23">
        <v>30000</v>
      </c>
      <c r="I543" s="23">
        <v>30000</v>
      </c>
    </row>
    <row r="544" spans="1:9" x14ac:dyDescent="0.3">
      <c r="A544" s="45"/>
      <c r="B544" s="45">
        <v>5175</v>
      </c>
      <c r="C544" s="45" t="s">
        <v>382</v>
      </c>
      <c r="D544" s="124">
        <v>5000</v>
      </c>
      <c r="E544" s="26">
        <v>5000</v>
      </c>
      <c r="F544" s="23">
        <v>0</v>
      </c>
      <c r="G544" s="23">
        <v>5000</v>
      </c>
      <c r="H544" s="23">
        <v>15000</v>
      </c>
      <c r="I544" s="23">
        <v>20000</v>
      </c>
    </row>
    <row r="545" spans="1:9" x14ac:dyDescent="0.3">
      <c r="A545" s="45"/>
      <c r="B545" s="45">
        <v>5180</v>
      </c>
      <c r="C545" s="45" t="s">
        <v>234</v>
      </c>
      <c r="D545" s="124">
        <v>5000</v>
      </c>
      <c r="E545" s="26">
        <v>5000</v>
      </c>
      <c r="F545" s="23">
        <v>0</v>
      </c>
      <c r="G545" s="23">
        <v>1000</v>
      </c>
      <c r="H545" s="23">
        <v>15000</v>
      </c>
      <c r="I545" s="23">
        <v>19000</v>
      </c>
    </row>
    <row r="546" spans="1:9" x14ac:dyDescent="0.3">
      <c r="A546" s="45"/>
      <c r="B546" s="45">
        <v>5185</v>
      </c>
      <c r="C546" s="45" t="s">
        <v>235</v>
      </c>
      <c r="D546" s="124">
        <v>11000</v>
      </c>
      <c r="E546" s="26">
        <v>5000</v>
      </c>
      <c r="F546" s="23">
        <v>0</v>
      </c>
      <c r="G546" s="23">
        <v>5000</v>
      </c>
      <c r="H546" s="23">
        <v>3300</v>
      </c>
      <c r="I546" s="23">
        <v>30000</v>
      </c>
    </row>
    <row r="547" spans="1:9" x14ac:dyDescent="0.3">
      <c r="A547" s="45"/>
      <c r="B547" s="45">
        <v>5195</v>
      </c>
      <c r="C547" s="45" t="s">
        <v>236</v>
      </c>
      <c r="D547" s="124">
        <v>5000</v>
      </c>
      <c r="E547" s="26">
        <v>5000</v>
      </c>
      <c r="F547" s="23">
        <v>0</v>
      </c>
      <c r="G547" s="23">
        <v>12000</v>
      </c>
      <c r="H547" s="23">
        <v>5000</v>
      </c>
      <c r="I547" s="23">
        <v>5000</v>
      </c>
    </row>
    <row r="548" spans="1:9" x14ac:dyDescent="0.3">
      <c r="A548" s="45"/>
      <c r="B548" s="45">
        <v>6580</v>
      </c>
      <c r="C548" s="45" t="s">
        <v>237</v>
      </c>
      <c r="D548" s="124">
        <v>6000</v>
      </c>
      <c r="E548" s="26">
        <v>40000</v>
      </c>
      <c r="F548" s="23">
        <v>0</v>
      </c>
      <c r="G548" s="23">
        <v>15000</v>
      </c>
      <c r="H548" s="23">
        <v>20000</v>
      </c>
      <c r="I548" s="23">
        <v>30000</v>
      </c>
    </row>
    <row r="549" spans="1:9" x14ac:dyDescent="0.3">
      <c r="A549" s="45"/>
      <c r="B549" s="45">
        <v>8310</v>
      </c>
      <c r="C549" s="45" t="s">
        <v>238</v>
      </c>
      <c r="D549" s="124">
        <v>54000</v>
      </c>
      <c r="E549" s="26">
        <v>37500</v>
      </c>
      <c r="F549" s="23">
        <v>0</v>
      </c>
      <c r="G549" s="23">
        <v>0</v>
      </c>
      <c r="H549" s="23">
        <v>0</v>
      </c>
      <c r="I549" s="23">
        <v>0</v>
      </c>
    </row>
    <row r="550" spans="1:9" x14ac:dyDescent="0.3">
      <c r="A550" s="45"/>
      <c r="B550" s="45">
        <v>8320</v>
      </c>
      <c r="C550" s="45" t="s">
        <v>239</v>
      </c>
      <c r="D550" s="124">
        <v>2000</v>
      </c>
      <c r="E550" s="26">
        <v>1100</v>
      </c>
      <c r="F550" s="23">
        <v>0</v>
      </c>
      <c r="G550" s="23">
        <v>0</v>
      </c>
      <c r="H550" s="23">
        <v>0</v>
      </c>
      <c r="I550" s="23">
        <v>0</v>
      </c>
    </row>
    <row r="551" spans="1:9" x14ac:dyDescent="0.3">
      <c r="A551" s="45"/>
      <c r="B551" s="45">
        <v>8321</v>
      </c>
      <c r="C551" s="45" t="s">
        <v>174</v>
      </c>
      <c r="D551" s="124">
        <v>32900</v>
      </c>
      <c r="E551" s="26">
        <v>1000</v>
      </c>
      <c r="F551" s="23">
        <v>0</v>
      </c>
      <c r="G551" s="23">
        <v>0</v>
      </c>
      <c r="H551" s="23">
        <v>0</v>
      </c>
      <c r="I551" s="23">
        <v>0</v>
      </c>
    </row>
    <row r="552" spans="1:9" x14ac:dyDescent="0.3">
      <c r="A552" s="45"/>
      <c r="B552" s="45"/>
      <c r="C552" s="45"/>
      <c r="D552" s="124"/>
      <c r="E552" s="26"/>
      <c r="F552" s="23"/>
      <c r="G552" s="23"/>
      <c r="H552" s="23"/>
      <c r="I552" s="23"/>
    </row>
    <row r="553" spans="1:9" x14ac:dyDescent="0.3">
      <c r="A553" s="45"/>
      <c r="B553" s="45"/>
      <c r="C553" s="45"/>
      <c r="D553" s="124"/>
      <c r="E553" s="26"/>
      <c r="F553" s="23"/>
      <c r="G553" s="23"/>
      <c r="H553" s="23"/>
      <c r="I553" s="23"/>
    </row>
    <row r="554" spans="1:9" x14ac:dyDescent="0.3">
      <c r="A554" s="45"/>
      <c r="B554" s="192">
        <v>6580</v>
      </c>
      <c r="C554" s="192" t="s">
        <v>237</v>
      </c>
      <c r="D554" s="193"/>
      <c r="E554" s="194"/>
      <c r="F554" s="195" t="s">
        <v>383</v>
      </c>
      <c r="G554" s="196"/>
      <c r="H554" s="23"/>
      <c r="I554" s="23"/>
    </row>
    <row r="555" spans="1:9" x14ac:dyDescent="0.3">
      <c r="A555" s="45"/>
      <c r="B555" s="192"/>
      <c r="C555" s="192"/>
      <c r="D555" s="193"/>
      <c r="E555" s="194"/>
      <c r="F555" s="196"/>
      <c r="G555" s="196"/>
      <c r="H555" s="23"/>
      <c r="I555" s="23"/>
    </row>
    <row r="556" spans="1:9" x14ac:dyDescent="0.3">
      <c r="A556" s="45"/>
      <c r="B556" s="192">
        <v>5175</v>
      </c>
      <c r="C556" s="192" t="s">
        <v>233</v>
      </c>
      <c r="D556" s="193"/>
      <c r="E556" s="194"/>
      <c r="F556" s="196" t="s">
        <v>417</v>
      </c>
      <c r="G556" s="196"/>
      <c r="H556" s="23"/>
      <c r="I556" s="23"/>
    </row>
    <row r="557" spans="1:9" x14ac:dyDescent="0.3">
      <c r="A557" s="45"/>
      <c r="B557" s="192"/>
      <c r="C557" s="192"/>
      <c r="D557" s="193"/>
      <c r="E557" s="194"/>
      <c r="F557" s="196" t="s">
        <v>418</v>
      </c>
      <c r="G557" s="196"/>
      <c r="H557" s="23"/>
      <c r="I557" s="23"/>
    </row>
    <row r="558" spans="1:9" x14ac:dyDescent="0.3">
      <c r="A558" s="45"/>
      <c r="B558" s="192"/>
      <c r="C558" s="192"/>
      <c r="D558" s="193"/>
      <c r="E558" s="194"/>
      <c r="F558" s="196"/>
      <c r="G558" s="196"/>
      <c r="H558" s="23"/>
      <c r="I558" s="23"/>
    </row>
    <row r="559" spans="1:9" x14ac:dyDescent="0.3">
      <c r="A559" s="45"/>
      <c r="B559" s="192">
        <v>5185</v>
      </c>
      <c r="C559" s="192" t="s">
        <v>235</v>
      </c>
      <c r="D559" s="193"/>
      <c r="E559" s="194"/>
      <c r="F559" s="196" t="s">
        <v>414</v>
      </c>
      <c r="G559" s="196"/>
      <c r="H559" s="23"/>
      <c r="I559" s="23"/>
    </row>
    <row r="560" spans="1:9" x14ac:dyDescent="0.3">
      <c r="A560" s="45"/>
      <c r="B560" s="192"/>
      <c r="C560" s="192"/>
      <c r="D560" s="193"/>
      <c r="E560" s="194"/>
      <c r="F560" s="196" t="s">
        <v>415</v>
      </c>
      <c r="G560" s="196"/>
      <c r="H560" s="23"/>
      <c r="I560" s="23"/>
    </row>
    <row r="561" spans="1:9" x14ac:dyDescent="0.3">
      <c r="A561" s="45"/>
      <c r="B561" s="192"/>
      <c r="C561" s="192"/>
      <c r="D561" s="193"/>
      <c r="E561" s="194"/>
      <c r="F561" s="196"/>
      <c r="G561" s="196"/>
      <c r="H561" s="23"/>
      <c r="I561" s="23"/>
    </row>
    <row r="562" spans="1:9" x14ac:dyDescent="0.3">
      <c r="A562" s="45"/>
      <c r="B562" s="192">
        <v>5195</v>
      </c>
      <c r="C562" s="192" t="s">
        <v>236</v>
      </c>
      <c r="D562" s="193"/>
      <c r="E562" s="194"/>
      <c r="F562" s="196" t="s">
        <v>416</v>
      </c>
      <c r="G562" s="196"/>
      <c r="H562" s="23"/>
      <c r="I562" s="23"/>
    </row>
    <row r="563" spans="1:9" x14ac:dyDescent="0.3">
      <c r="A563" s="45"/>
      <c r="B563" s="192"/>
      <c r="C563" s="192"/>
      <c r="D563" s="193"/>
      <c r="E563" s="194"/>
      <c r="F563" s="196"/>
      <c r="G563" s="196"/>
      <c r="H563" s="23"/>
      <c r="I563" s="23"/>
    </row>
    <row r="564" spans="1:9" x14ac:dyDescent="0.3">
      <c r="A564" s="45"/>
      <c r="B564" s="45"/>
      <c r="C564" s="45"/>
      <c r="D564" s="124"/>
      <c r="E564" s="26"/>
      <c r="F564" s="23"/>
      <c r="G564" s="23"/>
      <c r="H564" s="23"/>
      <c r="I564" s="23"/>
    </row>
    <row r="565" spans="1:9" x14ac:dyDescent="0.3">
      <c r="A565" s="45"/>
      <c r="B565" s="45"/>
      <c r="C565" s="45"/>
      <c r="D565" s="124"/>
      <c r="E565" s="26"/>
      <c r="F565" s="23"/>
      <c r="G565" s="23"/>
      <c r="H565" s="23"/>
      <c r="I565" s="23"/>
    </row>
    <row r="566" spans="1:9" x14ac:dyDescent="0.3">
      <c r="A566" s="45"/>
      <c r="B566" s="45"/>
      <c r="C566"/>
      <c r="D566" s="124"/>
      <c r="E566" s="26"/>
      <c r="F566" s="23"/>
      <c r="G566" s="23"/>
      <c r="H566" s="23"/>
      <c r="I566" s="23"/>
    </row>
    <row r="567" spans="1:9" ht="16.2" x14ac:dyDescent="0.3">
      <c r="A567" s="45"/>
      <c r="B567" s="45"/>
      <c r="C567" s="47" t="s">
        <v>21</v>
      </c>
      <c r="D567" s="129">
        <f t="shared" ref="D567:I567" si="0">SUM(D543:D551)</f>
        <v>132900</v>
      </c>
      <c r="E567" s="76">
        <f t="shared" si="0"/>
        <v>114600</v>
      </c>
      <c r="F567" s="76">
        <f t="shared" si="0"/>
        <v>0</v>
      </c>
      <c r="G567" s="76">
        <f t="shared" si="0"/>
        <v>38000</v>
      </c>
      <c r="H567" s="76">
        <f t="shared" si="0"/>
        <v>88300</v>
      </c>
      <c r="I567" s="76">
        <f t="shared" si="0"/>
        <v>134000</v>
      </c>
    </row>
    <row r="568" spans="1:9" x14ac:dyDescent="0.3">
      <c r="A568" s="45"/>
      <c r="B568" s="127"/>
      <c r="C568"/>
      <c r="D568" s="123"/>
      <c r="E568" s="75"/>
      <c r="F568" s="23"/>
      <c r="G568" s="23"/>
      <c r="H568" s="23"/>
      <c r="I568" s="23"/>
    </row>
    <row r="569" spans="1:9" ht="16.2" x14ac:dyDescent="0.3">
      <c r="B569" s="47"/>
      <c r="C569" s="47"/>
      <c r="D569" s="129"/>
      <c r="E569" s="76"/>
      <c r="F569" s="23"/>
      <c r="G569" s="23"/>
      <c r="H569" s="23"/>
      <c r="I569" s="23"/>
    </row>
    <row r="570" spans="1:9" ht="16.2" x14ac:dyDescent="0.3">
      <c r="B570" s="45" t="s">
        <v>384</v>
      </c>
      <c r="C570" s="47" t="s">
        <v>242</v>
      </c>
      <c r="D570" s="130" t="s">
        <v>144</v>
      </c>
      <c r="E570" s="24" t="s">
        <v>145</v>
      </c>
      <c r="F570" s="24" t="s">
        <v>282</v>
      </c>
      <c r="G570" s="24" t="s">
        <v>283</v>
      </c>
      <c r="H570" s="24" t="s">
        <v>350</v>
      </c>
      <c r="I570" s="24" t="s">
        <v>365</v>
      </c>
    </row>
    <row r="571" spans="1:9" ht="16.2" x14ac:dyDescent="0.3">
      <c r="B571" s="45"/>
      <c r="C571" s="47"/>
      <c r="D571" s="130"/>
      <c r="E571" s="24"/>
      <c r="F571" s="23"/>
      <c r="G571" s="23"/>
      <c r="H571" s="23"/>
      <c r="I571" s="23"/>
    </row>
    <row r="572" spans="1:9" x14ac:dyDescent="0.3">
      <c r="B572" s="45">
        <v>5165</v>
      </c>
      <c r="C572" s="45" t="s">
        <v>243</v>
      </c>
      <c r="D572" s="124">
        <v>2500</v>
      </c>
      <c r="E572" s="26">
        <v>5000</v>
      </c>
      <c r="F572" s="23">
        <v>0</v>
      </c>
      <c r="G572" s="23">
        <v>5000</v>
      </c>
      <c r="H572" s="23">
        <v>0</v>
      </c>
      <c r="I572" s="23">
        <v>0</v>
      </c>
    </row>
    <row r="573" spans="1:9" x14ac:dyDescent="0.3">
      <c r="B573" s="45">
        <v>5175</v>
      </c>
      <c r="C573" s="45" t="s">
        <v>244</v>
      </c>
      <c r="D573" s="124">
        <v>10000</v>
      </c>
      <c r="E573" s="26">
        <v>10000</v>
      </c>
      <c r="F573" s="23">
        <v>0</v>
      </c>
      <c r="G573" s="23">
        <v>54000</v>
      </c>
      <c r="H573" s="23">
        <v>0</v>
      </c>
      <c r="I573" s="23">
        <v>0</v>
      </c>
    </row>
    <row r="574" spans="1:9" x14ac:dyDescent="0.3">
      <c r="B574" s="45">
        <v>5180</v>
      </c>
      <c r="C574" s="45" t="s">
        <v>245</v>
      </c>
      <c r="D574" s="124">
        <v>2000</v>
      </c>
      <c r="E574" s="26">
        <v>2000</v>
      </c>
      <c r="F574" s="23">
        <v>0</v>
      </c>
      <c r="G574" s="23">
        <v>2000</v>
      </c>
      <c r="H574" s="23">
        <v>0</v>
      </c>
      <c r="I574" s="23">
        <v>0</v>
      </c>
    </row>
    <row r="575" spans="1:9" x14ac:dyDescent="0.3">
      <c r="B575" s="45">
        <v>8310</v>
      </c>
      <c r="C575" s="45" t="s">
        <v>238</v>
      </c>
      <c r="D575" s="124">
        <v>0</v>
      </c>
      <c r="E575" s="26">
        <v>7500</v>
      </c>
      <c r="F575" s="23">
        <v>0</v>
      </c>
      <c r="G575" s="23">
        <v>0</v>
      </c>
      <c r="H575" s="23">
        <v>0</v>
      </c>
      <c r="I575" s="23">
        <v>0</v>
      </c>
    </row>
    <row r="576" spans="1:9" ht="22.5" customHeight="1" x14ac:dyDescent="0.3">
      <c r="B576" s="45">
        <v>8320</v>
      </c>
      <c r="C576" s="45" t="s">
        <v>173</v>
      </c>
      <c r="D576" s="124">
        <v>5000</v>
      </c>
      <c r="E576" s="26">
        <v>500</v>
      </c>
      <c r="F576" s="23">
        <v>0</v>
      </c>
      <c r="G576" s="23">
        <v>0</v>
      </c>
      <c r="H576" s="23">
        <v>0</v>
      </c>
      <c r="I576" s="23">
        <v>0</v>
      </c>
    </row>
    <row r="577" spans="2:9" ht="36" customHeight="1" x14ac:dyDescent="0.3">
      <c r="B577" s="45">
        <v>8321</v>
      </c>
      <c r="C577" s="45" t="s">
        <v>174</v>
      </c>
      <c r="D577" s="124">
        <v>14100</v>
      </c>
      <c r="E577" s="26">
        <v>65000</v>
      </c>
      <c r="F577" s="23">
        <v>0</v>
      </c>
      <c r="G577" s="23">
        <v>0</v>
      </c>
      <c r="H577" s="23">
        <v>0</v>
      </c>
      <c r="I577" s="23">
        <v>0</v>
      </c>
    </row>
    <row r="578" spans="2:9" ht="21" customHeight="1" x14ac:dyDescent="0.3">
      <c r="B578" s="45"/>
      <c r="C578"/>
      <c r="D578" s="128"/>
      <c r="E578" s="81"/>
      <c r="F578" s="23"/>
      <c r="G578" s="23"/>
      <c r="H578" s="23"/>
      <c r="I578" s="23"/>
    </row>
    <row r="579" spans="2:9" ht="26.25" customHeight="1" x14ac:dyDescent="0.3">
      <c r="B579" s="45"/>
      <c r="C579" s="47" t="s">
        <v>21</v>
      </c>
      <c r="D579" s="129">
        <f t="shared" ref="D579:I579" si="1">SUM(D572:D577)</f>
        <v>33600</v>
      </c>
      <c r="E579" s="76">
        <f t="shared" si="1"/>
        <v>90000</v>
      </c>
      <c r="F579" s="76">
        <f t="shared" si="1"/>
        <v>0</v>
      </c>
      <c r="G579" s="76">
        <f t="shared" si="1"/>
        <v>61000</v>
      </c>
      <c r="H579" s="76">
        <f t="shared" si="1"/>
        <v>0</v>
      </c>
      <c r="I579" s="76">
        <f t="shared" si="1"/>
        <v>0</v>
      </c>
    </row>
    <row r="580" spans="2:9" x14ac:dyDescent="0.3">
      <c r="B580"/>
      <c r="C580"/>
      <c r="D580" s="123"/>
      <c r="E580" s="75"/>
      <c r="F580" s="23"/>
      <c r="G580" s="23"/>
      <c r="H580" s="23"/>
      <c r="I580" s="23"/>
    </row>
    <row r="581" spans="2:9" x14ac:dyDescent="0.3">
      <c r="B581" s="45"/>
      <c r="C581" s="45"/>
      <c r="D581" s="123"/>
      <c r="E581" s="78">
        <v>7500</v>
      </c>
    </row>
    <row r="582" spans="2:9" x14ac:dyDescent="0.3">
      <c r="B582"/>
      <c r="C582"/>
      <c r="D582" s="123"/>
      <c r="E582" s="75"/>
    </row>
    <row r="583" spans="2:9" ht="16.2" x14ac:dyDescent="0.3">
      <c r="B583" s="45"/>
      <c r="C583" s="134" t="s">
        <v>337</v>
      </c>
      <c r="D583" s="124"/>
      <c r="E583" s="26">
        <v>500</v>
      </c>
      <c r="F583" s="76">
        <f>SUM(F576:F581)</f>
        <v>0</v>
      </c>
      <c r="G583" s="76">
        <f>G478</f>
        <v>891545</v>
      </c>
      <c r="H583" s="76">
        <f>H478</f>
        <v>939296</v>
      </c>
      <c r="I583" s="76">
        <f>I478</f>
        <v>1024549</v>
      </c>
    </row>
    <row r="584" spans="2:9" ht="16.2" x14ac:dyDescent="0.3">
      <c r="B584" s="45"/>
      <c r="C584" s="134" t="s">
        <v>338</v>
      </c>
      <c r="D584" s="125"/>
      <c r="E584" s="78"/>
      <c r="F584" s="76">
        <f>SUM(F577:F582)</f>
        <v>0</v>
      </c>
      <c r="G584" s="76">
        <f>G538+G579+G567</f>
        <v>886144.8</v>
      </c>
      <c r="H584" s="76">
        <f>H538+H579+H567</f>
        <v>971427</v>
      </c>
      <c r="I584" s="76">
        <f>I538+I579+I567</f>
        <v>1061900</v>
      </c>
    </row>
    <row r="585" spans="2:9" x14ac:dyDescent="0.3">
      <c r="B585" s="45"/>
      <c r="C585" s="45"/>
      <c r="D585" s="123"/>
      <c r="E585" s="26">
        <v>65000</v>
      </c>
    </row>
    <row r="586" spans="2:9" ht="16.2" x14ac:dyDescent="0.3">
      <c r="B586" s="45"/>
      <c r="C586" s="137" t="s">
        <v>421</v>
      </c>
      <c r="D586" s="123"/>
      <c r="E586" s="78"/>
      <c r="I586" s="218">
        <v>37351</v>
      </c>
    </row>
    <row r="587" spans="2:9" ht="16.2" x14ac:dyDescent="0.3">
      <c r="B587" s="45"/>
      <c r="C587" s="137" t="s">
        <v>339</v>
      </c>
      <c r="D587" s="126"/>
      <c r="E587" s="25"/>
      <c r="G587" s="76">
        <f>G583-G584</f>
        <v>5400.1999999999534</v>
      </c>
      <c r="H587" s="76">
        <f>H583-H584</f>
        <v>-32131</v>
      </c>
      <c r="I587" s="76">
        <f>I583-I584+I586</f>
        <v>0</v>
      </c>
    </row>
    <row r="589" spans="2:9" x14ac:dyDescent="0.3">
      <c r="C589" t="s">
        <v>342</v>
      </c>
      <c r="D589"/>
      <c r="E589"/>
    </row>
    <row r="590" spans="2:9" x14ac:dyDescent="0.3">
      <c r="C590"/>
      <c r="D590"/>
      <c r="E590"/>
    </row>
    <row r="591" spans="2:9" x14ac:dyDescent="0.3">
      <c r="C591" t="s">
        <v>262</v>
      </c>
      <c r="D591" s="10"/>
      <c r="E591"/>
    </row>
    <row r="592" spans="2:9" x14ac:dyDescent="0.3">
      <c r="C592" t="s">
        <v>263</v>
      </c>
      <c r="D592" s="10"/>
      <c r="E592"/>
    </row>
    <row r="593" spans="3:5" x14ac:dyDescent="0.3">
      <c r="C593"/>
      <c r="D593"/>
      <c r="E593"/>
    </row>
    <row r="594" spans="3:5" x14ac:dyDescent="0.3">
      <c r="C594" t="s">
        <v>264</v>
      </c>
      <c r="D594"/>
      <c r="E594"/>
    </row>
    <row r="595" spans="3:5" x14ac:dyDescent="0.3">
      <c r="C595" t="s">
        <v>343</v>
      </c>
      <c r="D595"/>
      <c r="E595"/>
    </row>
    <row r="596" spans="3:5" x14ac:dyDescent="0.3">
      <c r="C596"/>
      <c r="D596"/>
      <c r="E596"/>
    </row>
    <row r="597" spans="3:5" x14ac:dyDescent="0.3">
      <c r="C597"/>
      <c r="D597"/>
      <c r="E597"/>
    </row>
    <row r="598" spans="3:5" x14ac:dyDescent="0.3">
      <c r="C598" t="s">
        <v>264</v>
      </c>
      <c r="D598"/>
      <c r="E598"/>
    </row>
    <row r="599" spans="3:5" x14ac:dyDescent="0.3">
      <c r="C599" t="s">
        <v>265</v>
      </c>
      <c r="D599"/>
      <c r="E599"/>
    </row>
    <row r="600" spans="3:5" x14ac:dyDescent="0.3">
      <c r="C600"/>
      <c r="D600"/>
      <c r="E600"/>
    </row>
    <row r="601" spans="3:5" x14ac:dyDescent="0.3">
      <c r="C601"/>
      <c r="D601"/>
      <c r="E601"/>
    </row>
  </sheetData>
  <mergeCells count="1">
    <mergeCell ref="C434:G434"/>
  </mergeCells>
  <phoneticPr fontId="30" type="noConversion"/>
  <printOptions horizontalCentered="1" gridLines="1"/>
  <pageMargins left="0.33" right="0.28999999999999998" top="0.52" bottom="0.75" header="0.3" footer="0.3"/>
  <pageSetup scale="79" fitToHeight="0" orientation="portrait" r:id="rId1"/>
  <rowBreaks count="11" manualBreakCount="11">
    <brk id="33" max="8" man="1"/>
    <brk id="90" max="8" man="1"/>
    <brk id="139" max="8" man="1"/>
    <brk id="186" max="16383" man="1"/>
    <brk id="235" max="8" man="1"/>
    <brk id="290" max="16383" man="1"/>
    <brk id="367" max="16383" man="1"/>
    <brk id="400" max="16383" man="1"/>
    <brk id="455" max="16383" man="1"/>
    <brk id="479" max="16383" man="1"/>
    <brk id="5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6"/>
  <sheetViews>
    <sheetView tabSelected="1" workbookViewId="0">
      <selection activeCell="L11" sqref="L11"/>
    </sheetView>
  </sheetViews>
  <sheetFormatPr defaultRowHeight="14.4" x14ac:dyDescent="0.3"/>
  <sheetData>
    <row r="1" spans="1:10" ht="15.6" x14ac:dyDescent="0.3">
      <c r="A1" s="96"/>
      <c r="B1" s="97" t="s">
        <v>266</v>
      </c>
      <c r="C1" s="96"/>
      <c r="D1" s="96"/>
      <c r="E1" s="96"/>
      <c r="F1" s="96"/>
      <c r="G1" s="96"/>
      <c r="H1" s="96"/>
      <c r="I1" s="98"/>
      <c r="J1" s="99"/>
    </row>
    <row r="2" spans="1:10" ht="16.2" thickBot="1" x14ac:dyDescent="0.35">
      <c r="A2" s="100" t="s">
        <v>267</v>
      </c>
      <c r="B2" s="101"/>
      <c r="C2" s="102" t="s">
        <v>344</v>
      </c>
      <c r="D2" s="100" t="s">
        <v>345</v>
      </c>
      <c r="E2" s="96"/>
      <c r="F2" s="96"/>
      <c r="G2" s="96"/>
      <c r="H2" s="96"/>
      <c r="I2" s="98"/>
      <c r="J2" s="99"/>
    </row>
    <row r="3" spans="1:10" ht="16.2" thickBot="1" x14ac:dyDescent="0.35">
      <c r="A3" s="96"/>
      <c r="B3" s="96"/>
      <c r="C3" s="96"/>
      <c r="D3" s="96"/>
      <c r="E3" s="96"/>
      <c r="F3" s="96"/>
      <c r="G3" s="103"/>
      <c r="H3" s="103"/>
      <c r="I3" s="104"/>
      <c r="J3" s="105"/>
    </row>
    <row r="4" spans="1:10" ht="15.6" x14ac:dyDescent="0.3">
      <c r="A4" s="96"/>
      <c r="B4" s="96"/>
      <c r="C4" s="96"/>
      <c r="D4" s="96"/>
      <c r="E4" s="96"/>
      <c r="F4" s="96"/>
      <c r="G4" s="96"/>
      <c r="H4" s="96"/>
      <c r="I4" s="106" t="s">
        <v>268</v>
      </c>
      <c r="J4" s="99"/>
    </row>
    <row r="5" spans="1:10" ht="16.2" thickBot="1" x14ac:dyDescent="0.35">
      <c r="A5" s="103"/>
      <c r="B5" s="107"/>
      <c r="C5" s="103"/>
      <c r="D5" s="103"/>
      <c r="E5" s="103"/>
      <c r="F5" s="96"/>
      <c r="G5" s="96"/>
      <c r="H5" s="96"/>
      <c r="I5" s="98"/>
      <c r="J5" s="99"/>
    </row>
    <row r="6" spans="1:10" ht="15.6" x14ac:dyDescent="0.3">
      <c r="A6" s="96"/>
      <c r="B6" s="101" t="s">
        <v>269</v>
      </c>
      <c r="C6" s="96"/>
      <c r="D6" s="96"/>
      <c r="E6" s="96"/>
      <c r="F6" s="96"/>
      <c r="G6" s="96"/>
      <c r="H6" s="96"/>
      <c r="I6" s="98"/>
      <c r="J6" s="99"/>
    </row>
    <row r="7" spans="1:10" ht="15.6" x14ac:dyDescent="0.3">
      <c r="A7" s="96"/>
      <c r="B7" s="96"/>
      <c r="C7" s="96"/>
      <c r="D7" s="96"/>
      <c r="E7" s="96"/>
      <c r="F7" s="96"/>
      <c r="G7" s="96"/>
      <c r="H7" s="96"/>
      <c r="I7" s="98"/>
      <c r="J7" s="99"/>
    </row>
    <row r="8" spans="1:10" ht="15.6" x14ac:dyDescent="0.3">
      <c r="A8" s="96"/>
      <c r="B8" s="96"/>
      <c r="C8" s="96"/>
      <c r="D8" s="96"/>
      <c r="E8" s="96"/>
      <c r="F8" s="96"/>
      <c r="G8" s="96"/>
      <c r="H8" s="96"/>
      <c r="I8" s="98"/>
      <c r="J8" s="99"/>
    </row>
    <row r="9" spans="1:10" ht="15.6" x14ac:dyDescent="0.3">
      <c r="A9" s="96"/>
      <c r="B9" s="96"/>
      <c r="C9" s="96"/>
      <c r="D9" s="96"/>
      <c r="E9" s="96"/>
      <c r="F9" s="96"/>
      <c r="G9" s="96"/>
      <c r="H9" s="96"/>
      <c r="I9" s="108"/>
      <c r="J9" s="99"/>
    </row>
    <row r="10" spans="1:10" ht="15.6" x14ac:dyDescent="0.3">
      <c r="A10" s="96" t="s">
        <v>270</v>
      </c>
      <c r="B10" s="96"/>
      <c r="C10" s="96"/>
      <c r="D10" s="96"/>
      <c r="E10" s="96" t="s">
        <v>271</v>
      </c>
      <c r="F10" s="96"/>
      <c r="G10" s="96"/>
      <c r="H10" s="96"/>
      <c r="I10" s="98"/>
      <c r="J10" s="99"/>
    </row>
    <row r="11" spans="1:10" ht="15.6" x14ac:dyDescent="0.3">
      <c r="A11" s="96"/>
      <c r="B11" s="96"/>
      <c r="C11" s="96"/>
      <c r="D11" s="96"/>
      <c r="E11" s="96" t="s">
        <v>271</v>
      </c>
      <c r="F11" s="96" t="s">
        <v>272</v>
      </c>
      <c r="G11" s="96"/>
      <c r="H11" s="96"/>
      <c r="I11" s="98"/>
      <c r="J11" s="99"/>
    </row>
    <row r="12" spans="1:10" ht="15.6" x14ac:dyDescent="0.3">
      <c r="A12" s="96" t="s">
        <v>273</v>
      </c>
      <c r="B12" s="96"/>
      <c r="C12" s="109"/>
      <c r="D12" s="96"/>
      <c r="E12" s="96" t="s">
        <v>271</v>
      </c>
      <c r="F12" s="96"/>
      <c r="G12" s="96"/>
      <c r="H12" s="96"/>
      <c r="I12" s="98"/>
      <c r="J12" s="99"/>
    </row>
    <row r="13" spans="1:10" ht="15.6" x14ac:dyDescent="0.3">
      <c r="A13" s="96"/>
      <c r="B13" s="96"/>
      <c r="C13" s="96"/>
      <c r="D13" s="96"/>
      <c r="E13" s="96"/>
      <c r="F13" s="96"/>
      <c r="G13" s="96"/>
      <c r="H13" s="96"/>
      <c r="I13" s="98"/>
      <c r="J13" s="99"/>
    </row>
    <row r="14" spans="1:10" ht="15.6" x14ac:dyDescent="0.3">
      <c r="A14" s="96"/>
      <c r="B14" s="96"/>
      <c r="C14" s="96"/>
      <c r="D14" s="96"/>
      <c r="E14" s="110" t="s">
        <v>274</v>
      </c>
      <c r="G14" s="96"/>
      <c r="H14" s="96"/>
      <c r="I14" s="98"/>
      <c r="J14" s="99"/>
    </row>
    <row r="15" spans="1:10" ht="15.6" x14ac:dyDescent="0.3">
      <c r="A15" s="96"/>
      <c r="B15" s="96"/>
      <c r="C15" s="96"/>
      <c r="D15" s="96"/>
      <c r="E15" s="96"/>
      <c r="F15" s="96"/>
      <c r="G15" s="96"/>
      <c r="H15" s="96"/>
      <c r="I15" s="98"/>
      <c r="J15" s="99"/>
    </row>
    <row r="16" spans="1:10" ht="15.6" x14ac:dyDescent="0.3">
      <c r="A16" s="96" t="s">
        <v>275</v>
      </c>
      <c r="B16" s="96"/>
      <c r="C16" s="96"/>
      <c r="D16" s="96"/>
      <c r="E16" s="96"/>
      <c r="F16" s="96"/>
      <c r="G16" s="96"/>
      <c r="H16" s="96"/>
      <c r="I16" s="98"/>
      <c r="J16" s="99"/>
    </row>
    <row r="17" spans="1:10" ht="15.6" x14ac:dyDescent="0.3">
      <c r="A17" s="96" t="s">
        <v>276</v>
      </c>
      <c r="B17" s="96"/>
      <c r="C17" s="96"/>
      <c r="D17" s="96"/>
      <c r="E17" s="96"/>
      <c r="F17" s="96"/>
      <c r="G17" s="96"/>
      <c r="H17" s="96"/>
      <c r="I17" s="98"/>
      <c r="J17" s="99"/>
    </row>
    <row r="18" spans="1:10" ht="15.6" x14ac:dyDescent="0.3">
      <c r="A18" s="96" t="s">
        <v>278</v>
      </c>
      <c r="B18" s="96"/>
      <c r="C18" s="96"/>
      <c r="D18" s="96"/>
      <c r="E18" s="96"/>
      <c r="F18" s="96"/>
      <c r="G18" s="96"/>
      <c r="H18" s="96"/>
      <c r="I18" s="98"/>
      <c r="J18" s="99"/>
    </row>
    <row r="19" spans="1:10" ht="15.6" x14ac:dyDescent="0.3">
      <c r="A19" s="96" t="s">
        <v>279</v>
      </c>
      <c r="B19" s="96"/>
      <c r="C19" s="96"/>
      <c r="D19" s="96"/>
      <c r="E19" s="96"/>
      <c r="F19" s="96"/>
      <c r="G19" s="96"/>
      <c r="H19" s="96"/>
      <c r="I19" s="98"/>
      <c r="J19" s="99"/>
    </row>
    <row r="20" spans="1:10" ht="15.6" x14ac:dyDescent="0.3">
      <c r="A20" s="96"/>
      <c r="B20" s="96"/>
      <c r="C20" s="96"/>
      <c r="D20" s="96"/>
      <c r="E20" s="96"/>
      <c r="F20" s="96"/>
      <c r="G20" s="96"/>
      <c r="H20" s="96"/>
      <c r="I20" s="98"/>
      <c r="J20" s="99"/>
    </row>
    <row r="21" spans="1:10" ht="15.6" x14ac:dyDescent="0.3">
      <c r="A21" s="96"/>
      <c r="B21" s="96"/>
      <c r="C21" s="96"/>
      <c r="D21" s="96"/>
      <c r="E21" s="96"/>
      <c r="F21" s="96"/>
      <c r="G21" s="96"/>
      <c r="H21" s="96"/>
      <c r="I21" s="98"/>
      <c r="J21" s="99"/>
    </row>
    <row r="22" spans="1:10" ht="15.6" x14ac:dyDescent="0.3">
      <c r="A22" s="96" t="s">
        <v>277</v>
      </c>
      <c r="B22" s="111"/>
      <c r="C22" s="111"/>
      <c r="D22" s="111"/>
      <c r="E22" s="96"/>
      <c r="F22" s="96"/>
      <c r="G22" s="96"/>
      <c r="H22" s="96"/>
      <c r="I22" s="98"/>
      <c r="J22" s="99"/>
    </row>
    <row r="23" spans="1:10" ht="15.6" x14ac:dyDescent="0.3">
      <c r="A23" s="96"/>
      <c r="B23" s="96"/>
      <c r="C23" s="96"/>
      <c r="D23" s="96"/>
      <c r="E23" s="96"/>
      <c r="F23" s="96"/>
      <c r="G23" s="96"/>
      <c r="H23" s="96"/>
      <c r="I23" s="98"/>
      <c r="J23" s="99"/>
    </row>
    <row r="24" spans="1:10" ht="15.6" x14ac:dyDescent="0.3">
      <c r="A24" s="96"/>
      <c r="B24" s="96"/>
      <c r="C24" s="96"/>
      <c r="D24" s="96"/>
      <c r="E24" s="96"/>
      <c r="F24" s="96"/>
      <c r="G24" s="111"/>
      <c r="H24" s="111"/>
      <c r="I24" s="112"/>
      <c r="J24" s="113"/>
    </row>
    <row r="25" spans="1:10" ht="15.6" x14ac:dyDescent="0.3">
      <c r="A25" s="96"/>
      <c r="B25" s="96"/>
      <c r="C25" s="96"/>
      <c r="D25" s="96"/>
      <c r="E25" s="96"/>
      <c r="F25" s="96"/>
      <c r="G25" s="96"/>
      <c r="H25" s="96"/>
      <c r="I25" s="98" t="s">
        <v>280</v>
      </c>
      <c r="J25" s="99"/>
    </row>
    <row r="26" spans="1:10" ht="15.6" x14ac:dyDescent="0.3">
      <c r="A26" s="96"/>
      <c r="B26" s="96"/>
      <c r="C26" s="96"/>
      <c r="D26" s="96"/>
      <c r="E26" s="96"/>
      <c r="F26" s="96"/>
      <c r="G26" s="96"/>
      <c r="H26" s="96"/>
      <c r="I26" s="98"/>
      <c r="J26" s="99"/>
    </row>
  </sheetData>
  <pageMargins left="0.7" right="0.7" top="0.75" bottom="0.75" header="0.3" footer="0.3"/>
  <pageSetup paperSize="54" scale="89" orientation="portrait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55f9478-9a8a-4db8-937e-0956151090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18FE06C2CE1B4682A2F879760C94EB" ma:contentTypeVersion="6" ma:contentTypeDescription="Create a new document." ma:contentTypeScope="" ma:versionID="aab4d63fa73bc79191455be61b602dc4">
  <xsd:schema xmlns:xsd="http://www.w3.org/2001/XMLSchema" xmlns:xs="http://www.w3.org/2001/XMLSchema" xmlns:p="http://schemas.microsoft.com/office/2006/metadata/properties" xmlns:ns3="455f9478-9a8a-4db8-937e-09561510909e" targetNamespace="http://schemas.microsoft.com/office/2006/metadata/properties" ma:root="true" ma:fieldsID="763aa20490fbeb9ab8c8cf0085d0609c" ns3:_="">
    <xsd:import namespace="455f9478-9a8a-4db8-937e-09561510909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f9478-9a8a-4db8-937e-09561510909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259300-E5EB-4D7B-9DA0-EBA9DCACFF26}">
  <ds:schemaRefs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55f9478-9a8a-4db8-937e-09561510909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DD4BBC-C36F-476E-94E1-AF0F2B3E21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5f9478-9a8a-4db8-937e-0956151090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89917A-EBDD-4DC9-B051-238E5AF8F2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fy 24</vt:lpstr>
      <vt:lpstr>certification</vt:lpstr>
      <vt:lpstr>'budget fy 24'!Print_Area</vt:lpstr>
      <vt:lpstr>certification!Print_Area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</dc:creator>
  <cp:lastModifiedBy>Tim Fogle</cp:lastModifiedBy>
  <cp:lastPrinted>2025-05-07T18:44:59Z</cp:lastPrinted>
  <dcterms:created xsi:type="dcterms:W3CDTF">2012-03-03T23:42:15Z</dcterms:created>
  <dcterms:modified xsi:type="dcterms:W3CDTF">2025-05-12T18:56:59Z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0x0101005318FE06C2CE1B4682A2F879760C94EB</vt:lpwstr>
  </property>
</Properties>
</file>