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UDGET\FY23 BUDGET\"/>
    </mc:Choice>
  </mc:AlternateContent>
  <xr:revisionPtr revIDLastSave="0" documentId="13_ncr:1_{F75C57BD-AE22-4408-A359-C3E11A533D6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 fy 22" sheetId="1" r:id="rId1"/>
    <sheet name="certification" sheetId="2" r:id="rId2"/>
    <sheet name="Sheet3" sheetId="3" r:id="rId3"/>
  </sheets>
  <definedNames>
    <definedName name="_xlnm.Print_Area" localSheetId="0">'budget fy 22'!$A$88:$H$103</definedName>
    <definedName name="_xlnm.Print_Area" localSheetId="1">certification!$A$1:$K$25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5" i="1" l="1"/>
  <c r="I305" i="1" l="1"/>
  <c r="J305" i="1"/>
  <c r="I306" i="1"/>
  <c r="J306" i="1"/>
  <c r="J316" i="1" s="1"/>
  <c r="D316" i="1"/>
  <c r="F316" i="1"/>
  <c r="G316" i="1"/>
  <c r="G318" i="1"/>
  <c r="J318" i="1"/>
  <c r="J319" i="1"/>
  <c r="G105" i="1"/>
  <c r="J105" i="1"/>
  <c r="L53" i="1"/>
  <c r="K53" i="1" s="1"/>
  <c r="L54" i="1"/>
  <c r="K54" i="1" s="1"/>
  <c r="L55" i="1"/>
  <c r="K55" i="1" s="1"/>
  <c r="L56" i="1"/>
  <c r="K56" i="1" s="1"/>
  <c r="L57" i="1"/>
  <c r="K57" i="1" s="1"/>
  <c r="L58" i="1"/>
  <c r="K58" i="1" s="1"/>
  <c r="L59" i="1"/>
  <c r="K59" i="1" s="1"/>
  <c r="K23" i="1"/>
  <c r="L61" i="1" l="1"/>
  <c r="G28" i="1"/>
  <c r="K28" i="1" s="1"/>
  <c r="G203" i="1"/>
  <c r="G205" i="1" s="1"/>
  <c r="G25" i="1" s="1"/>
  <c r="K25" i="1" s="1"/>
  <c r="J106" i="1" l="1"/>
  <c r="I93" i="1"/>
  <c r="J93" i="1" s="1"/>
  <c r="I92" i="1"/>
  <c r="J92" i="1" s="1"/>
  <c r="J103" i="1" l="1"/>
  <c r="I73" i="1"/>
  <c r="G547" i="1"/>
  <c r="G535" i="1"/>
  <c r="G485" i="1"/>
  <c r="G469" i="1"/>
  <c r="G418" i="1"/>
  <c r="G395" i="1"/>
  <c r="G285" i="1"/>
  <c r="G27" i="1" s="1"/>
  <c r="K27" i="1" s="1"/>
  <c r="G248" i="1"/>
  <c r="G26" i="1" s="1"/>
  <c r="K26" i="1" s="1"/>
  <c r="G174" i="1"/>
  <c r="G24" i="1" s="1"/>
  <c r="K24" i="1" s="1"/>
  <c r="G139" i="1"/>
  <c r="G103" i="1"/>
  <c r="G127" i="1" s="1"/>
  <c r="G22" i="1" s="1"/>
  <c r="K22" i="1" s="1"/>
  <c r="G85" i="1"/>
  <c r="G18" i="1" s="1"/>
  <c r="G365" i="1" l="1"/>
  <c r="G358" i="1"/>
  <c r="G30" i="1"/>
  <c r="G32" i="1" s="1"/>
  <c r="D358" i="1" l="1"/>
  <c r="F144" i="1" l="1"/>
  <c r="F174" i="1" s="1"/>
  <c r="F24" i="1" s="1"/>
  <c r="E127" i="1"/>
  <c r="D418" i="1"/>
  <c r="D485" i="1"/>
  <c r="D535" i="1"/>
  <c r="D547" i="1"/>
  <c r="F547" i="1"/>
  <c r="F364" i="1" s="1"/>
  <c r="F535" i="1"/>
  <c r="F363" i="1" s="1"/>
  <c r="F485" i="1"/>
  <c r="F362" i="1" s="1"/>
  <c r="F469" i="1"/>
  <c r="F361" i="1" s="1"/>
  <c r="F418" i="1"/>
  <c r="F357" i="1" s="1"/>
  <c r="F395" i="1"/>
  <c r="F356" i="1" s="1"/>
  <c r="F139" i="1"/>
  <c r="F23" i="1" s="1"/>
  <c r="F83" i="1"/>
  <c r="F248" i="1"/>
  <c r="F26" i="1" s="1"/>
  <c r="F28" i="1"/>
  <c r="F285" i="1"/>
  <c r="F27" i="1" s="1"/>
  <c r="F203" i="1"/>
  <c r="F25" i="1" s="1"/>
  <c r="F103" i="1"/>
  <c r="F127" i="1" s="1"/>
  <c r="D103" i="1"/>
  <c r="D127" i="1" s="1"/>
  <c r="D22" i="1" s="1"/>
  <c r="D174" i="1"/>
  <c r="D203" i="1"/>
  <c r="D248" i="1"/>
  <c r="D285" i="1"/>
  <c r="E397" i="1"/>
  <c r="E376" i="1" s="1"/>
  <c r="E395" i="1" s="1"/>
  <c r="E356" i="1" s="1"/>
  <c r="E420" i="1"/>
  <c r="E407" i="1" s="1"/>
  <c r="E418" i="1" s="1"/>
  <c r="E357" i="1" s="1"/>
  <c r="E469" i="1"/>
  <c r="E361" i="1" s="1"/>
  <c r="E485" i="1"/>
  <c r="E362" i="1" s="1"/>
  <c r="E535" i="1"/>
  <c r="E363" i="1" s="1"/>
  <c r="E547" i="1"/>
  <c r="E364" i="1" s="1"/>
  <c r="E33" i="1"/>
  <c r="E85" i="1"/>
  <c r="E358" i="1" l="1"/>
  <c r="F358" i="1"/>
  <c r="F365" i="1"/>
  <c r="F30" i="1"/>
  <c r="E365" i="1"/>
  <c r="D30" i="1"/>
  <c r="F85" i="1" l="1"/>
  <c r="F18" i="1" s="1"/>
  <c r="E370" i="1"/>
  <c r="D85" i="1"/>
  <c r="F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City User</author>
    <author>Maria Minson</author>
  </authors>
  <commentList>
    <comment ref="G6" authorId="0" shapeId="0" xr:uid="{E93A695C-3A64-4D47-B6FE-33428397127A}">
      <text>
        <r>
          <rPr>
            <b/>
            <sz val="9"/>
            <color indexed="81"/>
            <rFont val="Tahoma"/>
            <family val="2"/>
          </rPr>
          <t>City User: 
Make all debt retirement and loan replacment same series of accounts and unifom.</t>
        </r>
      </text>
    </comment>
    <comment ref="G92" authorId="1" shapeId="0" xr:uid="{8B8C0534-92CB-4845-A780-21685B69E7E3}">
      <text>
        <r>
          <rPr>
            <b/>
            <sz val="9"/>
            <color indexed="81"/>
            <rFont val="Tahoma"/>
            <charset val="1"/>
          </rPr>
          <t>Maria Minson:</t>
        </r>
        <r>
          <rPr>
            <sz val="9"/>
            <color indexed="81"/>
            <rFont val="Tahoma"/>
            <charset val="1"/>
          </rPr>
          <t xml:space="preserve">
50/50 w/s
TJ 25/75  adm/w-s</t>
        </r>
      </text>
    </comment>
    <comment ref="G93" authorId="1" shapeId="0" xr:uid="{B9152F91-0D99-4D01-94BD-79603E415178}">
      <text>
        <r>
          <rPr>
            <b/>
            <sz val="9"/>
            <color indexed="81"/>
            <rFont val="Tahoma"/>
            <charset val="1"/>
          </rPr>
          <t>Maria Minson:</t>
        </r>
        <r>
          <rPr>
            <sz val="9"/>
            <color indexed="81"/>
            <rFont val="Tahoma"/>
            <charset val="1"/>
          </rPr>
          <t xml:space="preserve">
Deb 50/50
Elect. Ins 1000.00
</t>
        </r>
      </text>
    </comment>
    <comment ref="G95" authorId="1" shapeId="0" xr:uid="{3EF2ED3F-73CE-4060-935E-786AA7CCC37F}">
      <text>
        <r>
          <rPr>
            <b/>
            <sz val="9"/>
            <color indexed="81"/>
            <rFont val="Tahoma"/>
            <charset val="1"/>
          </rPr>
          <t>Maria Minson:</t>
        </r>
        <r>
          <rPr>
            <sz val="9"/>
            <color indexed="81"/>
            <rFont val="Tahoma"/>
            <charset val="1"/>
          </rPr>
          <t xml:space="preserve">
5 FT officers scheduled
</t>
        </r>
      </text>
    </comment>
    <comment ref="G96" authorId="1" shapeId="0" xr:uid="{35B45C30-3ED9-4E13-82FE-8C38E9D87005}">
      <text>
        <r>
          <rPr>
            <b/>
            <sz val="9"/>
            <color indexed="81"/>
            <rFont val="Tahoma"/>
            <charset val="1"/>
          </rPr>
          <t>Maria Minson:</t>
        </r>
        <r>
          <rPr>
            <sz val="9"/>
            <color indexed="81"/>
            <rFont val="Tahoma"/>
            <charset val="1"/>
          </rPr>
          <t xml:space="preserve">
3 high pd pt for 300 ea.
</t>
        </r>
      </text>
    </comment>
    <comment ref="G97" authorId="1" shapeId="0" xr:uid="{55A0FB96-F123-4BAE-97EC-03988A24160B}">
      <text>
        <r>
          <rPr>
            <b/>
            <sz val="9"/>
            <color indexed="81"/>
            <rFont val="Tahoma"/>
            <charset val="1"/>
          </rPr>
          <t>Maria Minson:</t>
        </r>
        <r>
          <rPr>
            <sz val="9"/>
            <color indexed="81"/>
            <rFont val="Tahoma"/>
            <charset val="1"/>
          </rPr>
          <t xml:space="preserve">
Tony 20% streets</t>
        </r>
      </text>
    </comment>
  </commentList>
</comments>
</file>

<file path=xl/sharedStrings.xml><?xml version="1.0" encoding="utf-8"?>
<sst xmlns="http://schemas.openxmlformats.org/spreadsheetml/2006/main" count="559" uniqueCount="361">
  <si>
    <t>CORP TAXES/PROP</t>
  </si>
  <si>
    <t>FEES- AMEREN</t>
  </si>
  <si>
    <t>FEES-COMCAST</t>
  </si>
  <si>
    <t>TAX-AMEREN</t>
  </si>
  <si>
    <t>PERMITS-BLDG</t>
  </si>
  <si>
    <t>TAX-ST INCOME</t>
  </si>
  <si>
    <t>TAX- REPLACEMENT</t>
  </si>
  <si>
    <t>TAX-SALES</t>
  </si>
  <si>
    <t>TAX-LOCAL USE</t>
  </si>
  <si>
    <t>TAX-TELECOMM</t>
  </si>
  <si>
    <t>FINES- COURT</t>
  </si>
  <si>
    <t>FINES- CITY</t>
  </si>
  <si>
    <t>ORD VIOL-MISC</t>
  </si>
  <si>
    <t>INTEREST INCOME</t>
  </si>
  <si>
    <t>LIBERTY HALL</t>
  </si>
  <si>
    <t>PARK RENTAL</t>
  </si>
  <si>
    <t>RISK MANGEMENT</t>
  </si>
  <si>
    <t>MOWING</t>
  </si>
  <si>
    <t>MISC INCOME</t>
  </si>
  <si>
    <t>TAX- WATER</t>
  </si>
  <si>
    <t>CELL TOWER RENTAL</t>
  </si>
  <si>
    <t>TOTAL</t>
  </si>
  <si>
    <t>01-00-</t>
  </si>
  <si>
    <t>HOSPITAL</t>
  </si>
  <si>
    <t>SER AGREEMENT</t>
  </si>
  <si>
    <t>LEGAL</t>
  </si>
  <si>
    <t>TELEPHONE</t>
  </si>
  <si>
    <t>PRINTING</t>
  </si>
  <si>
    <t>TRAVEL</t>
  </si>
  <si>
    <t>TRAINING</t>
  </si>
  <si>
    <t>PUBS</t>
  </si>
  <si>
    <t>OFFICE SUPPLIES</t>
  </si>
  <si>
    <t>TAZCOMM</t>
  </si>
  <si>
    <t>GAS/OIL</t>
  </si>
  <si>
    <t>MAJ EQ PURCH</t>
  </si>
  <si>
    <t>INCENTIVE ALLOWANCE</t>
  </si>
  <si>
    <t>MINOR  EQ PURCH</t>
  </si>
  <si>
    <t>MAJ EQ REPLACEMENT</t>
  </si>
  <si>
    <t>01-21-</t>
  </si>
  <si>
    <t>UNIFORM ALLOWANCE</t>
  </si>
  <si>
    <t>VEH MAINT</t>
  </si>
  <si>
    <t>ANIMAL CONTROL</t>
  </si>
  <si>
    <t>MINOR EQ REPLACE</t>
  </si>
  <si>
    <t>OTHER MAINT</t>
  </si>
  <si>
    <t>SUPPLIES-COMPUTER</t>
  </si>
  <si>
    <t>SUPPLIES- MED</t>
  </si>
  <si>
    <t>SUPPLIES-MISC</t>
  </si>
  <si>
    <t>MIN EQ REPLACEMENT</t>
  </si>
  <si>
    <t>HEALTH INS</t>
  </si>
  <si>
    <t>STREET LIGHTING</t>
  </si>
  <si>
    <t>RENTAL EQ</t>
  </si>
  <si>
    <t>ST MAINT-MFT</t>
  </si>
  <si>
    <t>UTILITIES</t>
  </si>
  <si>
    <t>SUPPLIES-CLEANING</t>
  </si>
  <si>
    <t>ENG SERV</t>
  </si>
  <si>
    <t>11-00-</t>
  </si>
  <si>
    <t>14-00-</t>
  </si>
  <si>
    <t>16-00</t>
  </si>
  <si>
    <t>19-00</t>
  </si>
  <si>
    <t>SOCIAL SECURITY</t>
  </si>
  <si>
    <t>SALARIES-LIB</t>
  </si>
  <si>
    <t>LIFE</t>
  </si>
  <si>
    <t>IMMUNIZATION</t>
  </si>
  <si>
    <t>MAINT-EQUIP</t>
  </si>
  <si>
    <t>ENG</t>
  </si>
  <si>
    <t>POSTAGE/PETTY CASH</t>
  </si>
  <si>
    <t>DUES/SUBSCRIPTION</t>
  </si>
  <si>
    <t>BANK SER CHARGE</t>
  </si>
  <si>
    <t>MINOR EQ REPLACEMENT</t>
  </si>
  <si>
    <t>LIFE INS</t>
  </si>
  <si>
    <t>LIEN RELEASE</t>
  </si>
  <si>
    <t>IMMUNIZATIONS</t>
  </si>
  <si>
    <t>SERV AGREEMENT</t>
  </si>
  <si>
    <t>PUBLIC RELATIONS</t>
  </si>
  <si>
    <t>OFFICE SUPP</t>
  </si>
  <si>
    <t>AMMUNITION</t>
  </si>
  <si>
    <t>MED SUPP</t>
  </si>
  <si>
    <t>MISC SUPP</t>
  </si>
  <si>
    <t>LICENSES-OTHER</t>
  </si>
  <si>
    <t>PERMITS-ELEC</t>
  </si>
  <si>
    <t>PERMITS-HOME OCC</t>
  </si>
  <si>
    <t>PERMITS-ZONING</t>
  </si>
  <si>
    <t>PERMITS-OTHER</t>
  </si>
  <si>
    <t>TAXES-ROAD/BRG</t>
  </si>
  <si>
    <t>OV-DOG AT LRG</t>
  </si>
  <si>
    <t>COPIES</t>
  </si>
  <si>
    <t>POLICE REPORTS</t>
  </si>
  <si>
    <t>DIST 102 GAS REIMB</t>
  </si>
  <si>
    <t>FTA WARRANT FEE</t>
  </si>
  <si>
    <t>LIC-AMUSEMENT</t>
  </si>
  <si>
    <t>MISC EXP</t>
  </si>
  <si>
    <t>AUTO ALLOWANCE</t>
  </si>
  <si>
    <t>IMMUNIZATION/PHYS</t>
  </si>
  <si>
    <t>IRS TAX PENALTIES</t>
  </si>
  <si>
    <t>PRO SERV</t>
  </si>
  <si>
    <t>01-11-</t>
  </si>
  <si>
    <t>MFT TO GEN FUND</t>
  </si>
  <si>
    <t>SALARIES-COUNCIL</t>
  </si>
  <si>
    <t>SALARIES-FULL TIME</t>
  </si>
  <si>
    <t>AUDIT</t>
  </si>
  <si>
    <t>INS LIABILITY</t>
  </si>
  <si>
    <t>IMRF</t>
  </si>
  <si>
    <t xml:space="preserve">FIRE </t>
  </si>
  <si>
    <t>MAJ EQ REPLACMENT</t>
  </si>
  <si>
    <t>ENGINEERING</t>
  </si>
  <si>
    <t>REVENUE</t>
  </si>
  <si>
    <t>POLICE BUDGET</t>
  </si>
  <si>
    <t>ADMIN BUDGET</t>
  </si>
  <si>
    <t>IMPOUND FEE</t>
  </si>
  <si>
    <t>PLANNING</t>
  </si>
  <si>
    <t>01-17-</t>
  </si>
  <si>
    <t>TOTAL REVENUE</t>
  </si>
  <si>
    <t>LIC-DANGEROUS ANIM</t>
  </si>
  <si>
    <t>SAVINGS</t>
  </si>
  <si>
    <t>CAPITAL OUTLAY</t>
  </si>
  <si>
    <t>PERMITS-APP FEE</t>
  </si>
  <si>
    <t>REDEMPTION FEE-DOG</t>
  </si>
  <si>
    <t>PAYROLL REIM-GUARDS</t>
  </si>
  <si>
    <t>INS REIM-MENS CLUB</t>
  </si>
  <si>
    <t>PAINT SALT BLDG</t>
  </si>
  <si>
    <t xml:space="preserve">EQ RENTAL-MFT </t>
  </si>
  <si>
    <t>MINUS BLDG SALARIES</t>
  </si>
  <si>
    <t>LIC-SOLICITORS</t>
  </si>
  <si>
    <t>STREETS</t>
  </si>
  <si>
    <t>FIRE</t>
  </si>
  <si>
    <t>PARKS</t>
  </si>
  <si>
    <t>PAINT MH PAVILION</t>
  </si>
  <si>
    <t>GENERAL MAINT</t>
  </si>
  <si>
    <t>SALARIES-PART TIME</t>
  </si>
  <si>
    <t>OVERTIME</t>
  </si>
  <si>
    <t>PART TIME UNIFORM ALLOW</t>
  </si>
  <si>
    <t>VERIZON 911 CARDS</t>
  </si>
  <si>
    <t>RAGAN COMMUNICATIONS</t>
  </si>
  <si>
    <t>POLICE EQUIPMENT GRANT</t>
  </si>
  <si>
    <t>FY20</t>
  </si>
  <si>
    <t>BUILDING INSPECTOR</t>
  </si>
  <si>
    <t>FY21</t>
  </si>
  <si>
    <t>OFFICE SUNDRY</t>
  </si>
  <si>
    <t>ETSB</t>
  </si>
  <si>
    <t>SAVINGS, SQUAD CAR</t>
  </si>
  <si>
    <t>FY 20</t>
  </si>
  <si>
    <t>FY 21</t>
  </si>
  <si>
    <t>DEPARTMENT</t>
  </si>
  <si>
    <t xml:space="preserve">ADMIN </t>
  </si>
  <si>
    <t xml:space="preserve">POLICE </t>
  </si>
  <si>
    <t>BUILDINGS</t>
  </si>
  <si>
    <t>TOTAL EXPENSE</t>
  </si>
  <si>
    <t>SURPLUS/DEFICIT</t>
  </si>
  <si>
    <t>SALARIES FULL TIME</t>
  </si>
  <si>
    <t>SALARIES PART TIME</t>
  </si>
  <si>
    <t>GUTTERS @ CITY BLDG</t>
  </si>
  <si>
    <t>CONCESSION LIGHT UPGRADE</t>
  </si>
  <si>
    <t>01-46</t>
  </si>
  <si>
    <t>MAINT SER-BLDG</t>
  </si>
  <si>
    <t>MAINT SER AGREEMENT</t>
  </si>
  <si>
    <t>MINOR EQU PURCH</t>
  </si>
  <si>
    <t>BLDG IMPOVEMENT</t>
  </si>
  <si>
    <t>LIBERTY HALL MAINTENANCE</t>
  </si>
  <si>
    <t>S/D O.H. DOOR REPLACEMENT</t>
  </si>
  <si>
    <t>S/D O.H. DOOR ELECTRICAL</t>
  </si>
  <si>
    <t xml:space="preserve">S/D &amp; F/D WALK THRU DOOR </t>
  </si>
  <si>
    <t>CARPORT FOR OUTSIDE VEHICLES</t>
  </si>
  <si>
    <t>IND PARK RESTROOM UPGRADE</t>
  </si>
  <si>
    <t>01-41</t>
  </si>
  <si>
    <t>IMM, PHYS &amp; LICENSE</t>
  </si>
  <si>
    <t>MAINT SER-EXT</t>
  </si>
  <si>
    <t>TOOLS</t>
  </si>
  <si>
    <t>EQUIPMENT PURCHASE</t>
  </si>
  <si>
    <t>EQUIPMENT REPLACEMENT</t>
  </si>
  <si>
    <t>DEBT RETIREMENT</t>
  </si>
  <si>
    <t>MIDWEST TRUCKERS</t>
  </si>
  <si>
    <t>SELL 2001 CHEVY PICK-UP</t>
  </si>
  <si>
    <t>SELL DIXIE CHOPPER</t>
  </si>
  <si>
    <t>RENTAL REGISTRATION</t>
  </si>
  <si>
    <t>TAX-CANNABIS</t>
  </si>
  <si>
    <t>LEASE OF PROPERTY</t>
  </si>
  <si>
    <t>BODY CAMERA</t>
  </si>
  <si>
    <t>3rd draft</t>
  </si>
  <si>
    <t>w/save</t>
  </si>
  <si>
    <t>2nd FT employee</t>
  </si>
  <si>
    <t>2nd FT employee  health ins.</t>
  </si>
  <si>
    <t>WATER REVENUES</t>
  </si>
  <si>
    <t>SEWER REVENUES</t>
  </si>
  <si>
    <t>Total</t>
  </si>
  <si>
    <t>Water Operation</t>
  </si>
  <si>
    <t>Water Replacement</t>
  </si>
  <si>
    <t>Sewer Operation</t>
  </si>
  <si>
    <t>Sewer Replacement</t>
  </si>
  <si>
    <t>WATER SAVINGS</t>
  </si>
  <si>
    <t>SEWER SAVINGS</t>
  </si>
  <si>
    <t>Difference</t>
  </si>
  <si>
    <t>WATER REVENUE</t>
  </si>
  <si>
    <t>51-00</t>
  </si>
  <si>
    <t>CHARGES</t>
  </si>
  <si>
    <t>UTILITY TAX</t>
  </si>
  <si>
    <t>PENALTIES</t>
  </si>
  <si>
    <t>TAP IN FEES</t>
  </si>
  <si>
    <t>VEHICLE FEE</t>
  </si>
  <si>
    <t>WATER INFRASTRUCTURE FEE</t>
  </si>
  <si>
    <t>CUSTOMER DEPOSITS</t>
  </si>
  <si>
    <t>MISC WATER CHARGES</t>
  </si>
  <si>
    <t>ADMIN/LATE/TURN-ON FEE</t>
  </si>
  <si>
    <t>INTEREST</t>
  </si>
  <si>
    <t>MEN'S CLUB DONATIONS</t>
  </si>
  <si>
    <t>RECYCLE FEE</t>
  </si>
  <si>
    <t>SAVINGS TRANSFER</t>
  </si>
  <si>
    <t>A</t>
  </si>
  <si>
    <t xml:space="preserve">SAVINGS TRANSFER WATER </t>
  </si>
  <si>
    <t>TOWER FUND</t>
  </si>
  <si>
    <t>B</t>
  </si>
  <si>
    <t xml:space="preserve">SAVINGS TRANSFER </t>
  </si>
  <si>
    <t>3% ANNUAL INCREASE</t>
  </si>
  <si>
    <t>METER/TECHNOLOGY FEE</t>
  </si>
  <si>
    <t>$5 PER HOUSE PER MONTH</t>
  </si>
  <si>
    <t>SALE OF KODIAK</t>
  </si>
  <si>
    <t>SEWER REVENUE</t>
  </si>
  <si>
    <t>51-10</t>
  </si>
  <si>
    <t>SEWER INFRASTRUCTURE FEE</t>
  </si>
  <si>
    <t>INCOME INTREST</t>
  </si>
  <si>
    <t>IEPA LOAN</t>
  </si>
  <si>
    <t>SAVINGS TRANFER</t>
  </si>
  <si>
    <t>TRANSFER FROM SAVINGS</t>
  </si>
  <si>
    <t>WATER MAINT/OPS</t>
  </si>
  <si>
    <t>51-31</t>
  </si>
  <si>
    <t>SALARIES</t>
  </si>
  <si>
    <t>HEALTH INSURANSE</t>
  </si>
  <si>
    <t>LIFE INSURANCE</t>
  </si>
  <si>
    <t>BUILDING MAINT</t>
  </si>
  <si>
    <t>EQUIPMENT MAINTENANCE</t>
  </si>
  <si>
    <t>SERVICE AGREEMENT</t>
  </si>
  <si>
    <t>VEHICLE MAINTENANCE</t>
  </si>
  <si>
    <t>GROUND MAINTENANCE</t>
  </si>
  <si>
    <t>POSTAGE/PETTY</t>
  </si>
  <si>
    <t>DUES/SUBSC</t>
  </si>
  <si>
    <t>LAB SERVICE</t>
  </si>
  <si>
    <t>GENERAL INSURANCE</t>
  </si>
  <si>
    <t>EQUIPMENT RENTAL</t>
  </si>
  <si>
    <t>WATER UTILITY TAX</t>
  </si>
  <si>
    <t>SALT</t>
  </si>
  <si>
    <t>TOOLS AND SAFETY</t>
  </si>
  <si>
    <t>GAS AND OIL</t>
  </si>
  <si>
    <t>SUPPLY CHEMICALS</t>
  </si>
  <si>
    <t>MISC. SUPPLIES</t>
  </si>
  <si>
    <t>REFUNDS</t>
  </si>
  <si>
    <t>BANK CHARGES</t>
  </si>
  <si>
    <t>NSF CHARGES</t>
  </si>
  <si>
    <t>LOAN</t>
  </si>
  <si>
    <t>INTEREST EXPENSE</t>
  </si>
  <si>
    <t>WATER REPLACEMENT</t>
  </si>
  <si>
    <t>51-33</t>
  </si>
  <si>
    <t>MAIN REPAIR</t>
  </si>
  <si>
    <t>HYDRANT REP</t>
  </si>
  <si>
    <t>STREET REP</t>
  </si>
  <si>
    <t>VALVE REP</t>
  </si>
  <si>
    <t>MAINT-WAT TWR</t>
  </si>
  <si>
    <t>NEW METERS</t>
  </si>
  <si>
    <t>CAPITOL OUTLAY</t>
  </si>
  <si>
    <t>EQUIPMENT  PURCHASE</t>
  </si>
  <si>
    <t>REPLACE 150 METERS</t>
  </si>
  <si>
    <t>WTP CHEMICAL ROOM</t>
  </si>
  <si>
    <t>SOFTENER 1 MEDIA/BEDDING REPLACEMENT</t>
  </si>
  <si>
    <t>TABLETS FOR METERS</t>
  </si>
  <si>
    <t>SEWER MAINT/OP</t>
  </si>
  <si>
    <t>51-21</t>
  </si>
  <si>
    <t>HEALTH INSURANCE</t>
  </si>
  <si>
    <t>BUILDING MAINTENANCE</t>
  </si>
  <si>
    <t xml:space="preserve">SEWER CLEANING </t>
  </si>
  <si>
    <t>TV INSPECTION</t>
  </si>
  <si>
    <t>LAB SERV</t>
  </si>
  <si>
    <t>GEN INS</t>
  </si>
  <si>
    <t xml:space="preserve">EQ RENTAL </t>
  </si>
  <si>
    <t>CREVE COEUR</t>
  </si>
  <si>
    <t>SUPP OFFICE</t>
  </si>
  <si>
    <t>SUPP-CHEM</t>
  </si>
  <si>
    <t>MISC SUPPLIES</t>
  </si>
  <si>
    <t>SEWER REPLACEMENT</t>
  </si>
  <si>
    <t>51-23</t>
  </si>
  <si>
    <t>MAINT-MAIN</t>
  </si>
  <si>
    <t>MAINT-MAIN LINING</t>
  </si>
  <si>
    <t>MAINT-STREET</t>
  </si>
  <si>
    <t>**</t>
  </si>
  <si>
    <t>REPLACE GENERATOR AT PONTIAC LIFT STATION</t>
  </si>
  <si>
    <t>FY22</t>
  </si>
  <si>
    <t>FY 22</t>
  </si>
  <si>
    <t>FY 2</t>
  </si>
  <si>
    <t>DUES AND SUBSCRIPTIONS</t>
  </si>
  <si>
    <t>MAINT SUPPLIES-STREETS</t>
  </si>
  <si>
    <t>MAINT SUPPLIES-MOWING</t>
  </si>
  <si>
    <t>MAINT SERVICE - GROUNDS</t>
  </si>
  <si>
    <t>MAINT SERVICE - L.H.</t>
  </si>
  <si>
    <t>PUBLIC SAFETY BUILDING SAVINGS</t>
  </si>
  <si>
    <t>STREET IMPROVEMENT</t>
  </si>
  <si>
    <t>final</t>
  </si>
  <si>
    <t>BE IT RESOLVED BY THE CITY COUNCIL OF THE CITY OF MARQUETTE HEIGHTS,ILLINOIS:</t>
  </si>
  <si>
    <t>RESOLUTION NO.</t>
  </si>
  <si>
    <t xml:space="preserve">                   A RESOLUTION ESTABLISHING SALARIES</t>
  </si>
  <si>
    <t xml:space="preserve">A RESOLUTION ESTABLISHING THE </t>
  </si>
  <si>
    <t>CITY OF MARQUETTE HEIGHTS, ILLINOIS</t>
  </si>
  <si>
    <t>That the working budget presented by the departments and their committees</t>
  </si>
  <si>
    <t>showing expected revenues and expenses is as follows:</t>
  </si>
  <si>
    <t>Yeas:</t>
  </si>
  <si>
    <t>Nays:</t>
  </si>
  <si>
    <t>__________________________</t>
  </si>
  <si>
    <t>Vikki Steele, City Clerk</t>
  </si>
  <si>
    <t xml:space="preserve">PASSED BY THE CITY COUNCIL OF THE CITY OF MARQUETTE HEIGHTS, </t>
  </si>
  <si>
    <t xml:space="preserve">ILLINOIS THIS </t>
  </si>
  <si>
    <t>Mayor</t>
  </si>
  <si>
    <t xml:space="preserve">     City Clerk</t>
  </si>
  <si>
    <t>STATE OF ILLINOIS</t>
  </si>
  <si>
    <t>)</t>
  </si>
  <si>
    <t>SS</t>
  </si>
  <si>
    <t>COUNTY OF TAZEWELL</t>
  </si>
  <si>
    <t>CERTIFICATE</t>
  </si>
  <si>
    <t xml:space="preserve">                The Undersigned, Mayor of the City of Marquette Heights, hereby certifies that I am the </t>
  </si>
  <si>
    <t xml:space="preserve">presiding officer of the City of Marquette Heights, and as such presiding officer, I hereby certify that </t>
  </si>
  <si>
    <t>Date:</t>
  </si>
  <si>
    <t>26TH</t>
  </si>
  <si>
    <t>DAY OF APRIL, 2021</t>
  </si>
  <si>
    <t>the budget resolution,  a copy of which is appended hereto, was approved bymajority vote of</t>
  </si>
  <si>
    <t>Marquette Heights City Council.</t>
  </si>
  <si>
    <t>Vikki Steele</t>
  </si>
  <si>
    <t>FY23</t>
  </si>
  <si>
    <t>FY 23</t>
  </si>
  <si>
    <t>POLICE FT  01004121</t>
  </si>
  <si>
    <t>POLICE PT  01004122</t>
  </si>
  <si>
    <t>STREETS FT  01004141</t>
  </si>
  <si>
    <t>STREETS PT  01004142</t>
  </si>
  <si>
    <t>BUILDINGS PT  01004146</t>
  </si>
  <si>
    <t>PARKS PT  01004156</t>
  </si>
  <si>
    <t>ADM PT  01004112</t>
  </si>
  <si>
    <t>SALARIES  ADM FT  01004110</t>
  </si>
  <si>
    <t>w/s</t>
  </si>
  <si>
    <t>ADD 3 FT POL</t>
  </si>
  <si>
    <t>GOLF CART &amp; ATV FEE</t>
  </si>
  <si>
    <t>Remodel    4000.00      ARPA</t>
  </si>
  <si>
    <t>IML CONFERENCE   12000.00   ARPA</t>
  </si>
  <si>
    <t>FY 2023</t>
  </si>
  <si>
    <t xml:space="preserve">FY23 BUDGET for  </t>
  </si>
  <si>
    <t>2023 BUDGET</t>
  </si>
  <si>
    <t>SQUAD PAY OFF  23404.57               ARPA</t>
  </si>
  <si>
    <t>QUOTES NEW SQUAD  EXP 33,770    DURANGO  31,000</t>
  </si>
  <si>
    <t>CONCRETE DRIVEWAY FUND</t>
  </si>
  <si>
    <t>ROAD MATERIALS OTHER THAN SALT</t>
  </si>
  <si>
    <t>EQUIPMENT SUPPLIES</t>
  </si>
  <si>
    <t>MEN'S CLUB PROJECTS</t>
  </si>
  <si>
    <t>ok</t>
  </si>
  <si>
    <t>SHOP SUPPLIES</t>
  </si>
  <si>
    <t>SAFTEY EQUIPMENT</t>
  </si>
  <si>
    <t>MEN'S CLUB</t>
  </si>
  <si>
    <t>Dale Hamm, Mayor</t>
  </si>
  <si>
    <r>
      <t>PASSED AND APPROVED this 25t</t>
    </r>
    <r>
      <rPr>
        <u/>
        <sz val="11"/>
        <color theme="1"/>
        <rFont val="Calibri"/>
        <family val="2"/>
        <scheme val="minor"/>
      </rPr>
      <t>h day of APRIL</t>
    </r>
    <r>
      <rPr>
        <sz val="11"/>
        <color theme="1"/>
        <rFont val="Calibri"/>
        <family val="2"/>
        <scheme val="minor"/>
      </rPr>
      <t>, 2022</t>
    </r>
  </si>
  <si>
    <t>CHRISTMAS PARTY   2000.00</t>
  </si>
  <si>
    <t>SUMMER OUTING     1000.00         TOTAL:  686677.35</t>
  </si>
  <si>
    <t>SALARIES  ADM FT  01004111</t>
  </si>
  <si>
    <t>ADM PT  01004113</t>
  </si>
  <si>
    <t>POLICE FT  01004122</t>
  </si>
  <si>
    <t>POLICE PT  01004123</t>
  </si>
  <si>
    <t>STREETS FT  01004142</t>
  </si>
  <si>
    <t>STREETS PT  01004143</t>
  </si>
  <si>
    <t>BUILDINGS PT  01004147</t>
  </si>
  <si>
    <t>PARKS PT  01004157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</si>
</sst>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&quot;$&quot;#,##0;[Red]&quot;$&quot;#,##0"/>
    <numFmt numFmtId="167" formatCode="0.0%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1"/>
      <color rgb="FFFF0000"/>
      <name val="Calibri"/>
      <family val="2"/>
      <scheme val="minor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b/>
      <sz val="20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3" fillId="0" borderId="0" xfId="0" applyFont="1"/>
    <xf numFmtId="164" fontId="5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/>
    <xf numFmtId="165" fontId="4" fillId="0" borderId="0" xfId="0" applyNumberFormat="1" applyFont="1" applyAlignment="1">
      <alignment horizontal="right"/>
    </xf>
    <xf numFmtId="165" fontId="2" fillId="0" borderId="0" xfId="0" applyNumberFormat="1" applyFont="1"/>
    <xf numFmtId="165" fontId="0" fillId="0" borderId="0" xfId="0" applyNumberFormat="1" applyFont="1"/>
    <xf numFmtId="165" fontId="7" fillId="0" borderId="0" xfId="1" applyNumberFormat="1" applyFont="1" applyAlignment="1" applyProtection="1"/>
    <xf numFmtId="164" fontId="0" fillId="0" borderId="0" xfId="0" applyNumberFormat="1" applyFont="1"/>
    <xf numFmtId="4" fontId="0" fillId="0" borderId="0" xfId="0" applyNumberFormat="1"/>
    <xf numFmtId="4" fontId="3" fillId="0" borderId="0" xfId="0" applyNumberFormat="1" applyFont="1" applyAlignment="1">
      <alignment horizontal="right"/>
    </xf>
    <xf numFmtId="4" fontId="3" fillId="0" borderId="0" xfId="0" applyNumberFormat="1" applyFont="1"/>
    <xf numFmtId="4" fontId="1" fillId="0" borderId="0" xfId="0" applyNumberFormat="1" applyFont="1"/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/>
    <xf numFmtId="166" fontId="0" fillId="0" borderId="0" xfId="0" applyNumberFormat="1"/>
    <xf numFmtId="4" fontId="0" fillId="0" borderId="0" xfId="0" applyNumberForma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right"/>
    </xf>
    <xf numFmtId="165" fontId="9" fillId="0" borderId="2" xfId="0" applyNumberFormat="1" applyFont="1" applyBorder="1" applyAlignment="1">
      <alignment horizontal="center"/>
    </xf>
    <xf numFmtId="167" fontId="10" fillId="0" borderId="2" xfId="0" applyNumberFormat="1" applyFont="1" applyBorder="1" applyAlignment="1">
      <alignment horizontal="center"/>
    </xf>
    <xf numFmtId="167" fontId="9" fillId="0" borderId="2" xfId="0" applyNumberFormat="1" applyFont="1" applyBorder="1" applyAlignment="1">
      <alignment horizontal="center"/>
    </xf>
    <xf numFmtId="0" fontId="0" fillId="0" borderId="0" xfId="0" applyBorder="1"/>
    <xf numFmtId="165" fontId="10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167" fontId="10" fillId="0" borderId="2" xfId="0" applyNumberFormat="1" applyFont="1" applyBorder="1" applyAlignment="1">
      <alignment horizontal="right"/>
    </xf>
    <xf numFmtId="167" fontId="9" fillId="0" borderId="2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164" fontId="9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1" applyFont="1" applyAlignment="1" applyProtection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165" fontId="0" fillId="0" borderId="1" xfId="0" applyNumberForma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10" fillId="0" borderId="2" xfId="0" applyNumberFormat="1" applyFont="1" applyBorder="1" applyAlignment="1">
      <alignment horizontal="right"/>
    </xf>
    <xf numFmtId="165" fontId="0" fillId="2" borderId="0" xfId="0" applyNumberFormat="1" applyFill="1"/>
    <xf numFmtId="165" fontId="12" fillId="0" borderId="1" xfId="0" applyNumberFormat="1" applyFont="1" applyBorder="1"/>
    <xf numFmtId="0" fontId="0" fillId="0" borderId="2" xfId="0" applyBorder="1" applyAlignment="1">
      <alignment horizontal="center"/>
    </xf>
    <xf numFmtId="165" fontId="9" fillId="3" borderId="2" xfId="0" applyNumberFormat="1" applyFont="1" applyFill="1" applyBorder="1" applyAlignment="1">
      <alignment horizontal="center"/>
    </xf>
    <xf numFmtId="0" fontId="0" fillId="0" borderId="0" xfId="0"/>
    <xf numFmtId="165" fontId="0" fillId="0" borderId="0" xfId="0" applyNumberFormat="1"/>
    <xf numFmtId="165" fontId="3" fillId="0" borderId="0" xfId="0" applyNumberFormat="1" applyFont="1"/>
    <xf numFmtId="165" fontId="2" fillId="0" borderId="0" xfId="0" applyNumberFormat="1" applyFont="1"/>
    <xf numFmtId="165" fontId="0" fillId="0" borderId="0" xfId="0" applyNumberFormat="1" applyFont="1"/>
    <xf numFmtId="4" fontId="3" fillId="0" borderId="0" xfId="0" applyNumberFormat="1" applyFont="1" applyAlignment="1">
      <alignment horizontal="right"/>
    </xf>
    <xf numFmtId="4" fontId="3" fillId="0" borderId="0" xfId="0" applyNumberFormat="1" applyFont="1"/>
    <xf numFmtId="165" fontId="4" fillId="0" borderId="0" xfId="0" applyNumberFormat="1" applyFont="1" applyAlignment="1">
      <alignment horizontal="center"/>
    </xf>
    <xf numFmtId="165" fontId="4" fillId="0" borderId="0" xfId="0" applyNumberFormat="1" applyFont="1"/>
    <xf numFmtId="165" fontId="10" fillId="0" borderId="2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0" fontId="0" fillId="0" borderId="0" xfId="0" applyBorder="1"/>
    <xf numFmtId="165" fontId="10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65" fontId="0" fillId="0" borderId="0" xfId="0" applyNumberFormat="1" applyBorder="1"/>
    <xf numFmtId="165" fontId="0" fillId="0" borderId="0" xfId="0" applyNumberFormat="1" applyBorder="1" applyAlignment="1">
      <alignment horizontal="center"/>
    </xf>
    <xf numFmtId="165" fontId="0" fillId="0" borderId="1" xfId="0" applyNumberFormat="1" applyBorder="1"/>
    <xf numFmtId="165" fontId="10" fillId="0" borderId="0" xfId="0" applyNumberFormat="1" applyFont="1" applyBorder="1" applyAlignment="1">
      <alignment horizontal="right"/>
    </xf>
    <xf numFmtId="165" fontId="10" fillId="0" borderId="2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 horizontal="center"/>
    </xf>
    <xf numFmtId="165" fontId="12" fillId="0" borderId="0" xfId="0" applyNumberFormat="1" applyFont="1"/>
    <xf numFmtId="165" fontId="0" fillId="2" borderId="0" xfId="0" applyNumberFormat="1" applyFill="1"/>
    <xf numFmtId="165" fontId="0" fillId="0" borderId="0" xfId="0" applyNumberFormat="1" applyFill="1"/>
    <xf numFmtId="165" fontId="12" fillId="0" borderId="0" xfId="0" applyNumberFormat="1" applyFont="1" applyFill="1"/>
    <xf numFmtId="165" fontId="4" fillId="3" borderId="0" xfId="0" applyNumberFormat="1" applyFont="1" applyFill="1"/>
    <xf numFmtId="0" fontId="0" fillId="0" borderId="2" xfId="0" applyBorder="1"/>
    <xf numFmtId="6" fontId="9" fillId="0" borderId="2" xfId="0" applyNumberFormat="1" applyFont="1" applyBorder="1" applyAlignment="1">
      <alignment horizontal="center"/>
    </xf>
    <xf numFmtId="0" fontId="9" fillId="0" borderId="2" xfId="0" applyFont="1" applyBorder="1"/>
    <xf numFmtId="165" fontId="9" fillId="0" borderId="4" xfId="0" applyNumberFormat="1" applyFont="1" applyBorder="1" applyAlignment="1">
      <alignment horizontal="center"/>
    </xf>
    <xf numFmtId="165" fontId="10" fillId="0" borderId="5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65" fontId="11" fillId="0" borderId="2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6" fontId="11" fillId="0" borderId="2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6" fontId="9" fillId="0" borderId="7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6" fontId="10" fillId="0" borderId="4" xfId="0" applyNumberFormat="1" applyFont="1" applyBorder="1" applyAlignment="1">
      <alignment horizontal="center"/>
    </xf>
    <xf numFmtId="165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" fillId="0" borderId="0" xfId="0" applyNumberFormat="1" applyFont="1"/>
    <xf numFmtId="165" fontId="5" fillId="0" borderId="0" xfId="0" applyNumberFormat="1" applyFont="1"/>
    <xf numFmtId="164" fontId="3" fillId="0" borderId="0" xfId="0" applyNumberFormat="1" applyFont="1"/>
    <xf numFmtId="0" fontId="4" fillId="0" borderId="0" xfId="0" applyFont="1" applyAlignment="1">
      <alignment horizontal="center"/>
    </xf>
    <xf numFmtId="165" fontId="9" fillId="0" borderId="2" xfId="0" applyNumberFormat="1" applyFont="1" applyFill="1" applyBorder="1" applyAlignment="1">
      <alignment horizontal="center"/>
    </xf>
    <xf numFmtId="3" fontId="0" fillId="0" borderId="0" xfId="0" applyNumberFormat="1"/>
    <xf numFmtId="3" fontId="5" fillId="0" borderId="0" xfId="0" applyNumberFormat="1" applyFont="1"/>
    <xf numFmtId="1" fontId="1" fillId="4" borderId="0" xfId="0" applyNumberFormat="1" applyFont="1" applyFill="1" applyAlignment="1">
      <alignment horizontal="center"/>
    </xf>
    <xf numFmtId="165" fontId="9" fillId="0" borderId="0" xfId="0" applyNumberFormat="1" applyFont="1" applyBorder="1" applyAlignment="1">
      <alignment horizontal="right"/>
    </xf>
    <xf numFmtId="9" fontId="3" fillId="0" borderId="0" xfId="0" applyNumberFormat="1" applyFont="1" applyAlignment="1">
      <alignment horizontal="center"/>
    </xf>
    <xf numFmtId="9" fontId="3" fillId="0" borderId="0" xfId="0" applyNumberFormat="1" applyFont="1"/>
    <xf numFmtId="165" fontId="12" fillId="4" borderId="0" xfId="0" applyNumberFormat="1" applyFont="1" applyFill="1" applyAlignment="1">
      <alignment horizontal="center"/>
    </xf>
    <xf numFmtId="165" fontId="0" fillId="4" borderId="0" xfId="0" applyNumberFormat="1" applyFont="1" applyFill="1"/>
    <xf numFmtId="3" fontId="0" fillId="4" borderId="0" xfId="0" applyNumberFormat="1" applyFont="1" applyFill="1" applyAlignment="1">
      <alignment horizontal="center"/>
    </xf>
    <xf numFmtId="165" fontId="16" fillId="4" borderId="0" xfId="0" applyNumberFormat="1" applyFont="1" applyFill="1"/>
    <xf numFmtId="165" fontId="17" fillId="0" borderId="0" xfId="0" applyNumberFormat="1" applyFont="1" applyBorder="1" applyAlignment="1">
      <alignment horizontal="right"/>
    </xf>
    <xf numFmtId="165" fontId="18" fillId="4" borderId="0" xfId="0" applyNumberFormat="1" applyFont="1" applyFill="1" applyAlignment="1">
      <alignment horizontal="center"/>
    </xf>
    <xf numFmtId="166" fontId="0" fillId="0" borderId="8" xfId="0" applyNumberFormat="1" applyBorder="1"/>
    <xf numFmtId="166" fontId="0" fillId="0" borderId="9" xfId="0" applyNumberFormat="1" applyBorder="1"/>
    <xf numFmtId="166" fontId="0" fillId="0" borderId="9" xfId="0" applyNumberFormat="1" applyFont="1" applyBorder="1"/>
    <xf numFmtId="166" fontId="0" fillId="0" borderId="10" xfId="0" applyNumberFormat="1" applyBorder="1"/>
    <xf numFmtId="0" fontId="19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left" vertical="center"/>
    </xf>
    <xf numFmtId="3" fontId="21" fillId="0" borderId="0" xfId="0" applyNumberFormat="1" applyFont="1"/>
    <xf numFmtId="4" fontId="21" fillId="0" borderId="0" xfId="0" applyNumberFormat="1" applyFont="1"/>
    <xf numFmtId="0" fontId="22" fillId="0" borderId="0" xfId="0" applyFont="1"/>
    <xf numFmtId="0" fontId="21" fillId="0" borderId="0" xfId="0" applyFont="1" applyAlignment="1">
      <alignment horizontal="left" vertical="center"/>
    </xf>
    <xf numFmtId="0" fontId="22" fillId="0" borderId="11" xfId="0" applyFont="1" applyBorder="1" applyAlignment="1">
      <alignment horizontal="center"/>
    </xf>
    <xf numFmtId="0" fontId="21" fillId="0" borderId="11" xfId="0" applyFont="1" applyBorder="1"/>
    <xf numFmtId="3" fontId="21" fillId="0" borderId="11" xfId="0" applyNumberFormat="1" applyFont="1" applyBorder="1"/>
    <xf numFmtId="4" fontId="21" fillId="0" borderId="11" xfId="0" applyNumberFormat="1" applyFont="1" applyBorder="1"/>
    <xf numFmtId="3" fontId="21" fillId="0" borderId="0" xfId="0" applyNumberFormat="1" applyFont="1" applyAlignment="1">
      <alignment horizontal="center"/>
    </xf>
    <xf numFmtId="0" fontId="22" fillId="0" borderId="11" xfId="0" applyFont="1" applyBorder="1" applyAlignment="1">
      <alignment horizontal="left" vertical="center"/>
    </xf>
    <xf numFmtId="3" fontId="21" fillId="0" borderId="0" xfId="0" applyNumberFormat="1" applyFont="1" applyAlignment="1">
      <alignment horizontal="left"/>
    </xf>
    <xf numFmtId="0" fontId="21" fillId="0" borderId="0" xfId="0" applyFont="1" applyAlignment="1">
      <alignment horizontal="right"/>
    </xf>
    <xf numFmtId="0" fontId="23" fillId="0" borderId="0" xfId="0" applyFont="1"/>
    <xf numFmtId="0" fontId="21" fillId="0" borderId="1" xfId="0" applyFont="1" applyBorder="1"/>
    <xf numFmtId="3" fontId="21" fillId="0" borderId="1" xfId="0" applyNumberFormat="1" applyFont="1" applyBorder="1"/>
    <xf numFmtId="4" fontId="21" fillId="0" borderId="1" xfId="0" applyNumberFormat="1" applyFont="1" applyBorder="1"/>
    <xf numFmtId="165" fontId="12" fillId="5" borderId="0" xfId="0" applyNumberFormat="1" applyFont="1" applyFill="1" applyAlignment="1">
      <alignment horizontal="center"/>
    </xf>
    <xf numFmtId="165" fontId="18" fillId="5" borderId="0" xfId="0" applyNumberFormat="1" applyFont="1" applyFill="1" applyAlignment="1">
      <alignment horizontal="center"/>
    </xf>
    <xf numFmtId="3" fontId="0" fillId="5" borderId="0" xfId="0" applyNumberFormat="1" applyFont="1" applyFill="1" applyAlignment="1">
      <alignment horizontal="center"/>
    </xf>
    <xf numFmtId="165" fontId="0" fillId="5" borderId="0" xfId="0" applyNumberFormat="1" applyFont="1" applyFill="1"/>
    <xf numFmtId="165" fontId="16" fillId="5" borderId="0" xfId="0" applyNumberFormat="1" applyFont="1" applyFill="1"/>
    <xf numFmtId="1" fontId="1" fillId="5" borderId="0" xfId="0" applyNumberFormat="1" applyFont="1" applyFill="1" applyAlignment="1">
      <alignment horizontal="center"/>
    </xf>
    <xf numFmtId="44" fontId="0" fillId="0" borderId="0" xfId="0" applyNumberFormat="1"/>
    <xf numFmtId="44" fontId="12" fillId="0" borderId="0" xfId="0" applyNumberFormat="1" applyFont="1"/>
    <xf numFmtId="165" fontId="0" fillId="3" borderId="0" xfId="0" applyNumberFormat="1" applyFill="1"/>
    <xf numFmtId="164" fontId="0" fillId="3" borderId="0" xfId="0" applyNumberFormat="1" applyFill="1"/>
    <xf numFmtId="165" fontId="0" fillId="0" borderId="11" xfId="0" applyNumberFormat="1" applyBorder="1" applyAlignment="1">
      <alignment horizontal="right"/>
    </xf>
    <xf numFmtId="165" fontId="0" fillId="0" borderId="11" xfId="0" applyNumberFormat="1" applyFill="1" applyBorder="1"/>
    <xf numFmtId="0" fontId="0" fillId="0" borderId="11" xfId="0" applyBorder="1"/>
    <xf numFmtId="0" fontId="0" fillId="0" borderId="12" xfId="0" applyBorder="1"/>
    <xf numFmtId="0" fontId="27" fillId="0" borderId="0" xfId="0" applyFont="1"/>
    <xf numFmtId="4" fontId="3" fillId="0" borderId="1" xfId="0" applyNumberFormat="1" applyFont="1" applyBorder="1"/>
    <xf numFmtId="3" fontId="0" fillId="0" borderId="13" xfId="0" applyNumberFormat="1" applyBorder="1"/>
    <xf numFmtId="165" fontId="0" fillId="0" borderId="2" xfId="0" applyNumberFormat="1" applyBorder="1"/>
    <xf numFmtId="0" fontId="10" fillId="3" borderId="0" xfId="0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2"/>
  <sheetViews>
    <sheetView tabSelected="1" topLeftCell="A88" zoomScaleNormal="100" zoomScaleSheetLayoutView="90" workbookViewId="0">
      <selection activeCell="M94" sqref="M94"/>
    </sheetView>
  </sheetViews>
  <sheetFormatPr defaultRowHeight="18.5" x14ac:dyDescent="0.45"/>
  <cols>
    <col min="1" max="1" width="7.54296875" customWidth="1"/>
    <col min="2" max="2" width="7.1796875" style="4" customWidth="1"/>
    <col min="3" max="3" width="48.81640625" style="11" bestFit="1" customWidth="1"/>
    <col min="4" max="4" width="15.54296875" style="10" hidden="1" customWidth="1"/>
    <col min="5" max="5" width="16.7265625" style="10" hidden="1" customWidth="1"/>
    <col min="6" max="6" width="15.7265625" style="26" hidden="1" customWidth="1"/>
    <col min="7" max="7" width="15.7265625" style="2" bestFit="1" customWidth="1"/>
    <col min="8" max="8" width="17.7265625" style="138" customWidth="1"/>
    <col min="9" max="9" width="15.26953125" style="80" customWidth="1"/>
    <col min="10" max="10" width="16.26953125" style="128" customWidth="1"/>
    <col min="11" max="11" width="10.1796875" style="1" bestFit="1" customWidth="1"/>
    <col min="13" max="13" width="12.453125" customWidth="1"/>
    <col min="14" max="14" width="11.1796875" bestFit="1" customWidth="1"/>
  </cols>
  <sheetData>
    <row r="1" spans="1:11" s="79" customFormat="1" x14ac:dyDescent="0.45">
      <c r="B1" s="4"/>
      <c r="C1" s="11"/>
      <c r="D1" s="10"/>
      <c r="E1" s="10"/>
      <c r="F1" s="26"/>
      <c r="G1" s="2"/>
      <c r="H1" s="138"/>
      <c r="I1" s="80"/>
      <c r="J1" s="128"/>
      <c r="K1" s="1"/>
    </row>
    <row r="2" spans="1:11" s="79" customFormat="1" x14ac:dyDescent="0.45">
      <c r="B2" s="4"/>
      <c r="C2" s="11"/>
      <c r="D2" s="10"/>
      <c r="E2" s="10"/>
      <c r="F2" s="26"/>
      <c r="G2" s="2"/>
      <c r="H2" s="138"/>
      <c r="I2" s="80"/>
      <c r="J2" s="128"/>
      <c r="K2" s="1"/>
    </row>
    <row r="3" spans="1:11" s="79" customFormat="1" ht="15.5" x14ac:dyDescent="0.35">
      <c r="C3" s="150" t="s">
        <v>294</v>
      </c>
      <c r="E3" s="149"/>
      <c r="I3" s="18"/>
      <c r="J3" s="128"/>
      <c r="K3" s="1"/>
    </row>
    <row r="4" spans="1:11" s="79" customFormat="1" ht="14.5" x14ac:dyDescent="0.35">
      <c r="C4" s="151" t="s">
        <v>336</v>
      </c>
      <c r="I4" s="18"/>
      <c r="J4" s="128"/>
      <c r="K4" s="1"/>
    </row>
    <row r="5" spans="1:11" s="79" customFormat="1" x14ac:dyDescent="0.45">
      <c r="B5" s="8" t="s">
        <v>295</v>
      </c>
      <c r="C5" s="151" t="s">
        <v>296</v>
      </c>
      <c r="D5" s="8"/>
      <c r="E5" s="8"/>
      <c r="F5" s="8"/>
      <c r="I5" s="18"/>
      <c r="J5" s="128"/>
      <c r="K5" s="1"/>
    </row>
    <row r="6" spans="1:11" s="79" customFormat="1" ht="23.5" x14ac:dyDescent="0.55000000000000004">
      <c r="C6" s="152" t="s">
        <v>337</v>
      </c>
      <c r="E6" s="8"/>
      <c r="F6" s="8"/>
      <c r="G6" s="185"/>
      <c r="I6" s="18"/>
      <c r="J6" s="128"/>
      <c r="K6" s="1"/>
    </row>
    <row r="7" spans="1:11" s="79" customFormat="1" x14ac:dyDescent="0.45">
      <c r="C7" s="152" t="s">
        <v>297</v>
      </c>
      <c r="E7" s="8"/>
      <c r="F7" s="8"/>
      <c r="I7" s="18"/>
      <c r="J7" s="128"/>
      <c r="K7" s="1"/>
    </row>
    <row r="8" spans="1:11" s="79" customFormat="1" ht="14.5" x14ac:dyDescent="0.35">
      <c r="I8" s="18"/>
      <c r="J8" s="128"/>
      <c r="K8" s="1"/>
    </row>
    <row r="9" spans="1:11" s="79" customFormat="1" ht="14.5" x14ac:dyDescent="0.35">
      <c r="B9" s="11" t="s">
        <v>293</v>
      </c>
      <c r="C9" s="11"/>
      <c r="D9" s="11"/>
      <c r="E9" s="11"/>
      <c r="F9" s="11"/>
      <c r="I9" s="18"/>
      <c r="J9" s="128"/>
      <c r="K9" s="1"/>
    </row>
    <row r="10" spans="1:11" s="79" customFormat="1" ht="14.5" x14ac:dyDescent="0.35">
      <c r="B10" s="11" t="s">
        <v>298</v>
      </c>
      <c r="C10" s="11"/>
      <c r="D10" s="11"/>
      <c r="E10" s="11"/>
      <c r="F10" s="11"/>
      <c r="I10" s="18"/>
      <c r="J10" s="128"/>
      <c r="K10" s="1"/>
    </row>
    <row r="11" spans="1:11" s="79" customFormat="1" ht="14.5" x14ac:dyDescent="0.35">
      <c r="B11" s="11" t="s">
        <v>299</v>
      </c>
      <c r="C11" s="11"/>
      <c r="D11" s="11"/>
      <c r="E11" s="11"/>
      <c r="F11" s="11"/>
      <c r="I11" s="18"/>
      <c r="J11" s="128"/>
      <c r="K11" s="1"/>
    </row>
    <row r="12" spans="1:11" s="79" customFormat="1" ht="14.5" x14ac:dyDescent="0.35">
      <c r="I12" s="18"/>
      <c r="J12" s="128"/>
      <c r="K12" s="1"/>
    </row>
    <row r="13" spans="1:11" ht="26" x14ac:dyDescent="0.6">
      <c r="B13" s="39" t="s">
        <v>292</v>
      </c>
      <c r="C13" s="131" t="s">
        <v>321</v>
      </c>
      <c r="D13" s="13"/>
      <c r="E13" s="25"/>
      <c r="G13" s="9"/>
      <c r="H13" s="137"/>
    </row>
    <row r="14" spans="1:11" ht="26" x14ac:dyDescent="0.6">
      <c r="B14" s="39"/>
      <c r="C14" s="57"/>
      <c r="D14" s="13"/>
      <c r="E14" s="25"/>
      <c r="G14" s="9"/>
      <c r="H14" s="137"/>
    </row>
    <row r="15" spans="1:11" ht="15.5" x14ac:dyDescent="0.35">
      <c r="A15" s="28"/>
      <c r="B15" s="41"/>
      <c r="C15" s="60"/>
      <c r="D15" s="30"/>
      <c r="E15" s="77" t="s">
        <v>177</v>
      </c>
      <c r="F15" s="77"/>
      <c r="G15" s="77"/>
      <c r="H15" s="80"/>
      <c r="I15" s="1"/>
      <c r="J15"/>
      <c r="K15"/>
    </row>
    <row r="16" spans="1:11" ht="20.149999999999999" customHeight="1" x14ac:dyDescent="0.35">
      <c r="A16" s="28"/>
      <c r="B16" s="42"/>
      <c r="C16" s="61" t="s">
        <v>338</v>
      </c>
      <c r="D16" s="32" t="s">
        <v>140</v>
      </c>
      <c r="E16" s="89" t="s">
        <v>141</v>
      </c>
      <c r="F16" s="89" t="s">
        <v>283</v>
      </c>
      <c r="G16" s="89" t="s">
        <v>322</v>
      </c>
      <c r="H16" s="94"/>
      <c r="I16" s="1"/>
      <c r="J16"/>
      <c r="K16"/>
    </row>
    <row r="17" spans="1:12" ht="20.149999999999999" customHeight="1" x14ac:dyDescent="0.35">
      <c r="A17" s="28"/>
      <c r="B17" s="42"/>
      <c r="C17" s="61"/>
      <c r="D17" s="32"/>
      <c r="E17" s="89"/>
      <c r="F17" s="89" t="s">
        <v>178</v>
      </c>
      <c r="G17" s="89" t="s">
        <v>178</v>
      </c>
      <c r="H17" s="80"/>
      <c r="I17" s="1"/>
      <c r="J17"/>
      <c r="K17"/>
    </row>
    <row r="18" spans="1:12" ht="20.149999999999999" customHeight="1" x14ac:dyDescent="0.35">
      <c r="A18" s="28"/>
      <c r="B18" s="31"/>
      <c r="C18" s="62" t="s">
        <v>105</v>
      </c>
      <c r="D18" s="32">
        <v>916705</v>
      </c>
      <c r="E18" s="89">
        <v>1005761</v>
      </c>
      <c r="F18" s="89">
        <f>F85</f>
        <v>1077673</v>
      </c>
      <c r="G18" s="89">
        <f>G85</f>
        <v>1030901.7000000001</v>
      </c>
      <c r="H18" s="80">
        <v>175000</v>
      </c>
      <c r="I18" s="1"/>
      <c r="J18"/>
      <c r="K18"/>
    </row>
    <row r="19" spans="1:12" ht="20.149999999999999" customHeight="1" x14ac:dyDescent="0.35">
      <c r="A19" s="28"/>
      <c r="B19" s="42"/>
      <c r="C19" s="61"/>
      <c r="D19" s="32"/>
      <c r="E19" s="89"/>
      <c r="F19" s="89"/>
      <c r="G19" s="89"/>
      <c r="H19" s="80"/>
      <c r="I19" s="1"/>
      <c r="J19"/>
      <c r="K19"/>
    </row>
    <row r="20" spans="1:12" ht="20.149999999999999" customHeight="1" x14ac:dyDescent="0.35">
      <c r="A20" s="28"/>
      <c r="B20" s="42"/>
      <c r="C20" s="61" t="s">
        <v>142</v>
      </c>
      <c r="D20" s="32"/>
      <c r="E20" s="89"/>
      <c r="F20" s="89"/>
      <c r="G20" s="89"/>
      <c r="H20" s="80"/>
      <c r="I20" s="1"/>
      <c r="J20"/>
      <c r="K20"/>
    </row>
    <row r="21" spans="1:12" ht="20.149999999999999" customHeight="1" x14ac:dyDescent="0.35">
      <c r="A21" s="29"/>
      <c r="B21" s="41"/>
      <c r="C21" s="60"/>
      <c r="D21" s="30"/>
      <c r="E21" s="88"/>
      <c r="F21" s="88"/>
      <c r="G21" s="88"/>
      <c r="H21" s="80"/>
      <c r="I21" s="1"/>
      <c r="J21"/>
      <c r="K21"/>
    </row>
    <row r="22" spans="1:12" ht="20.149999999999999" customHeight="1" x14ac:dyDescent="0.35">
      <c r="A22" s="33"/>
      <c r="B22" s="43">
        <v>0.623</v>
      </c>
      <c r="C22" s="60" t="s">
        <v>143</v>
      </c>
      <c r="D22" s="74">
        <f>D127</f>
        <v>129779.05000000002</v>
      </c>
      <c r="E22" s="98">
        <v>154813.66999999998</v>
      </c>
      <c r="F22" s="98">
        <v>129159</v>
      </c>
      <c r="G22" s="98">
        <f>G127</f>
        <v>667177.35000000009</v>
      </c>
      <c r="H22" s="80"/>
      <c r="I22" s="177"/>
      <c r="J22" s="177">
        <v>639664</v>
      </c>
      <c r="K22" s="1">
        <f>-J22+G22</f>
        <v>27513.350000000093</v>
      </c>
      <c r="L22" t="s">
        <v>345</v>
      </c>
    </row>
    <row r="23" spans="1:12" ht="20.149999999999999" customHeight="1" x14ac:dyDescent="0.35">
      <c r="A23" s="33"/>
      <c r="B23" s="43">
        <v>5.0000000000000001E-3</v>
      </c>
      <c r="C23" s="60" t="s">
        <v>109</v>
      </c>
      <c r="D23" s="74">
        <v>0</v>
      </c>
      <c r="E23" s="98">
        <v>0</v>
      </c>
      <c r="F23" s="98">
        <f>F139</f>
        <v>5000</v>
      </c>
      <c r="G23" s="98">
        <v>4761.0200000000004</v>
      </c>
      <c r="H23" s="80"/>
      <c r="I23" s="177"/>
      <c r="J23" s="177">
        <v>4761.0200000000004</v>
      </c>
      <c r="K23" s="1">
        <f t="shared" ref="K23:K28" si="0">-J23+G23</f>
        <v>0</v>
      </c>
      <c r="L23" t="s">
        <v>345</v>
      </c>
    </row>
    <row r="24" spans="1:12" ht="20.149999999999999" customHeight="1" x14ac:dyDescent="0.35">
      <c r="A24" s="33"/>
      <c r="B24" s="43">
        <v>0.12</v>
      </c>
      <c r="C24" s="60" t="s">
        <v>144</v>
      </c>
      <c r="D24" s="74">
        <v>441992</v>
      </c>
      <c r="E24" s="98">
        <v>462221</v>
      </c>
      <c r="F24" s="98">
        <f>F174</f>
        <v>513113</v>
      </c>
      <c r="G24" s="98">
        <f>G174</f>
        <v>125160</v>
      </c>
      <c r="H24" s="80"/>
      <c r="I24" s="177"/>
      <c r="J24" s="177">
        <v>122672.93</v>
      </c>
      <c r="K24" s="1">
        <f t="shared" si="0"/>
        <v>2487.070000000007</v>
      </c>
      <c r="L24" t="s">
        <v>345</v>
      </c>
    </row>
    <row r="25" spans="1:12" ht="20.149999999999999" customHeight="1" x14ac:dyDescent="0.35">
      <c r="A25" s="33"/>
      <c r="B25" s="43">
        <v>9.2999999999999999E-2</v>
      </c>
      <c r="C25" s="60" t="s">
        <v>124</v>
      </c>
      <c r="D25" s="74">
        <v>98619</v>
      </c>
      <c r="E25" s="98">
        <v>83800</v>
      </c>
      <c r="F25" s="98">
        <f>F203</f>
        <v>101200</v>
      </c>
      <c r="G25" s="98">
        <f>G205</f>
        <v>112537</v>
      </c>
      <c r="H25" s="80"/>
      <c r="I25" s="177"/>
      <c r="J25" s="178">
        <v>95235.53</v>
      </c>
      <c r="K25" s="1">
        <f t="shared" si="0"/>
        <v>17301.47</v>
      </c>
    </row>
    <row r="26" spans="1:12" ht="20.149999999999999" customHeight="1" x14ac:dyDescent="0.35">
      <c r="A26" s="33"/>
      <c r="B26" s="43">
        <v>7.9000000000000001E-2</v>
      </c>
      <c r="C26" s="60" t="s">
        <v>123</v>
      </c>
      <c r="D26" s="74">
        <v>226650</v>
      </c>
      <c r="E26" s="98">
        <v>201249</v>
      </c>
      <c r="F26" s="98">
        <f>F248</f>
        <v>238997</v>
      </c>
      <c r="G26" s="98">
        <f>G248</f>
        <v>81258</v>
      </c>
      <c r="H26" s="80"/>
      <c r="I26" s="177"/>
      <c r="J26" s="177">
        <v>81257.95</v>
      </c>
      <c r="K26" s="1">
        <f t="shared" si="0"/>
        <v>5.0000000002910383E-2</v>
      </c>
    </row>
    <row r="27" spans="1:12" ht="20.149999999999999" customHeight="1" x14ac:dyDescent="0.35">
      <c r="A27" s="33"/>
      <c r="B27" s="43">
        <v>3.2000000000000001E-2</v>
      </c>
      <c r="C27" s="60" t="s">
        <v>145</v>
      </c>
      <c r="D27" s="74">
        <v>35610</v>
      </c>
      <c r="E27" s="98">
        <v>33312</v>
      </c>
      <c r="F27" s="98">
        <f>F285</f>
        <v>37470</v>
      </c>
      <c r="G27" s="98">
        <f>G285</f>
        <v>27800</v>
      </c>
      <c r="H27" s="80"/>
      <c r="I27" s="177"/>
      <c r="J27" s="177">
        <v>32359.07</v>
      </c>
      <c r="K27" s="1">
        <f t="shared" si="0"/>
        <v>-4559.07</v>
      </c>
    </row>
    <row r="28" spans="1:12" ht="20.149999999999999" customHeight="1" x14ac:dyDescent="0.35">
      <c r="A28" s="33"/>
      <c r="B28" s="43">
        <v>1.2999999999999999E-2</v>
      </c>
      <c r="C28" s="60" t="s">
        <v>125</v>
      </c>
      <c r="D28" s="74">
        <v>10550</v>
      </c>
      <c r="E28" s="98">
        <v>8800</v>
      </c>
      <c r="F28" s="98">
        <f>F325</f>
        <v>-2515.8907509881401</v>
      </c>
      <c r="G28" s="98">
        <f>G325</f>
        <v>-1551.5727186147201</v>
      </c>
      <c r="H28" s="80"/>
      <c r="I28" s="177"/>
      <c r="J28" s="177">
        <v>12949.97</v>
      </c>
      <c r="K28" s="1">
        <f t="shared" si="0"/>
        <v>-14501.542718614719</v>
      </c>
    </row>
    <row r="29" spans="1:12" ht="20.149999999999999" customHeight="1" x14ac:dyDescent="0.35">
      <c r="A29" s="33"/>
      <c r="B29" s="43"/>
      <c r="C29" s="60"/>
      <c r="D29" s="74"/>
      <c r="E29" s="98"/>
      <c r="F29" s="98"/>
      <c r="G29" s="98"/>
      <c r="H29" s="80"/>
      <c r="I29" s="1"/>
      <c r="J29" s="177"/>
      <c r="K29"/>
    </row>
    <row r="30" spans="1:12" ht="20.149999999999999" customHeight="1" x14ac:dyDescent="0.35">
      <c r="A30" s="34"/>
      <c r="B30" s="44"/>
      <c r="C30" s="61" t="s">
        <v>146</v>
      </c>
      <c r="D30" s="32">
        <f>SUM(D22:D28)</f>
        <v>943200.05</v>
      </c>
      <c r="E30" s="78">
        <v>944195.66999999993</v>
      </c>
      <c r="F30" s="89">
        <f>SUM(F22:F28)</f>
        <v>1022423.1092490118</v>
      </c>
      <c r="G30" s="89">
        <f>SUM(G22:G28)</f>
        <v>1017141.7972813854</v>
      </c>
      <c r="H30" s="80"/>
      <c r="I30" s="1"/>
      <c r="J30"/>
      <c r="K30"/>
    </row>
    <row r="31" spans="1:12" ht="20.149999999999999" customHeight="1" x14ac:dyDescent="0.35">
      <c r="A31" s="34"/>
      <c r="B31" s="44"/>
      <c r="C31" s="61" t="s">
        <v>113</v>
      </c>
      <c r="D31" s="32">
        <v>35000</v>
      </c>
      <c r="E31" s="78">
        <v>35000</v>
      </c>
      <c r="F31" s="89"/>
      <c r="G31" s="89"/>
      <c r="H31" s="80"/>
      <c r="I31" s="1"/>
      <c r="J31"/>
      <c r="K31"/>
    </row>
    <row r="32" spans="1:12" ht="20.149999999999999" customHeight="1" x14ac:dyDescent="0.35">
      <c r="A32" s="34"/>
      <c r="B32" s="44"/>
      <c r="C32" s="61" t="s">
        <v>147</v>
      </c>
      <c r="D32" s="32">
        <v>0</v>
      </c>
      <c r="E32" s="89">
        <v>26565.330000000075</v>
      </c>
      <c r="F32" s="89">
        <f>F18-F30-F31</f>
        <v>55249.890750988154</v>
      </c>
      <c r="G32" s="89">
        <f>G18-G30-G31</f>
        <v>13759.90271861467</v>
      </c>
      <c r="H32" s="80"/>
      <c r="I32" s="1"/>
      <c r="J32"/>
      <c r="K32"/>
    </row>
    <row r="33" spans="1:11" ht="26" x14ac:dyDescent="0.6">
      <c r="B33" s="39"/>
      <c r="C33" s="57"/>
      <c r="D33" s="13"/>
      <c r="E33" s="105">
        <f>E30+E31</f>
        <v>979195.66999999993</v>
      </c>
      <c r="F33" s="5"/>
      <c r="G33" s="5"/>
      <c r="H33" s="128"/>
      <c r="I33" s="1"/>
      <c r="J33"/>
      <c r="K33"/>
    </row>
    <row r="34" spans="1:11" ht="26" x14ac:dyDescent="0.6">
      <c r="B34" s="39"/>
      <c r="C34" s="57"/>
      <c r="D34" s="13"/>
      <c r="E34" s="87"/>
      <c r="F34" s="139"/>
      <c r="G34" s="171"/>
      <c r="H34"/>
      <c r="I34"/>
      <c r="J34"/>
      <c r="K34"/>
    </row>
    <row r="35" spans="1:11" ht="26" x14ac:dyDescent="0.6">
      <c r="B35" s="40">
        <v>44272</v>
      </c>
      <c r="C35" s="57"/>
      <c r="D35" s="24" t="s">
        <v>134</v>
      </c>
      <c r="E35" s="86" t="s">
        <v>136</v>
      </c>
      <c r="F35" s="144" t="s">
        <v>282</v>
      </c>
      <c r="G35" s="172" t="s">
        <v>321</v>
      </c>
      <c r="H35"/>
      <c r="I35"/>
      <c r="J35"/>
      <c r="K35"/>
    </row>
    <row r="36" spans="1:11" ht="21" x14ac:dyDescent="0.5">
      <c r="A36" s="28"/>
      <c r="B36" s="42"/>
      <c r="C36" s="58" t="s">
        <v>105</v>
      </c>
      <c r="D36" s="12"/>
      <c r="E36" s="80"/>
      <c r="F36" s="141">
        <v>2540</v>
      </c>
      <c r="G36" s="173">
        <v>2540</v>
      </c>
      <c r="H36"/>
      <c r="I36" s="1"/>
      <c r="J36"/>
      <c r="K36"/>
    </row>
    <row r="37" spans="1:11" ht="14.5" x14ac:dyDescent="0.35">
      <c r="A37" t="s">
        <v>22</v>
      </c>
      <c r="B37" s="4">
        <v>3110</v>
      </c>
      <c r="C37" s="57" t="s">
        <v>0</v>
      </c>
      <c r="D37" s="12">
        <v>230000</v>
      </c>
      <c r="E37" s="80">
        <v>245000</v>
      </c>
      <c r="F37" s="140">
        <v>279387</v>
      </c>
      <c r="G37" s="174">
        <v>265467.32</v>
      </c>
      <c r="H37"/>
      <c r="I37" s="1"/>
      <c r="J37"/>
      <c r="K37"/>
    </row>
    <row r="38" spans="1:11" ht="14.5" x14ac:dyDescent="0.35">
      <c r="B38" s="4">
        <v>3130</v>
      </c>
      <c r="C38" s="57" t="s">
        <v>19</v>
      </c>
      <c r="D38" s="12">
        <v>22500</v>
      </c>
      <c r="E38" s="80">
        <v>22500</v>
      </c>
      <c r="F38" s="140">
        <v>22500</v>
      </c>
      <c r="G38" s="174">
        <v>23000</v>
      </c>
      <c r="H38"/>
      <c r="I38"/>
      <c r="J38"/>
      <c r="K38"/>
    </row>
    <row r="39" spans="1:11" ht="14.5" x14ac:dyDescent="0.35">
      <c r="B39" s="4">
        <v>3134</v>
      </c>
      <c r="C39" s="57" t="s">
        <v>3</v>
      </c>
      <c r="D39" s="12">
        <v>95000</v>
      </c>
      <c r="E39" s="80">
        <v>95000</v>
      </c>
      <c r="F39" s="140">
        <v>95000</v>
      </c>
      <c r="G39" s="174">
        <v>97000</v>
      </c>
      <c r="H39"/>
      <c r="I39"/>
      <c r="J39"/>
      <c r="K39"/>
    </row>
    <row r="40" spans="1:11" ht="14.5" x14ac:dyDescent="0.35">
      <c r="B40" s="4">
        <v>3210</v>
      </c>
      <c r="C40" s="57" t="s">
        <v>89</v>
      </c>
      <c r="D40" s="12">
        <v>0</v>
      </c>
      <c r="E40" s="80">
        <v>0</v>
      </c>
      <c r="F40" s="140"/>
      <c r="G40" s="174"/>
      <c r="H40"/>
      <c r="I40"/>
      <c r="J40"/>
      <c r="K40"/>
    </row>
    <row r="41" spans="1:11" ht="14.5" x14ac:dyDescent="0.35">
      <c r="B41" s="4">
        <v>3220</v>
      </c>
      <c r="C41" s="57" t="s">
        <v>112</v>
      </c>
      <c r="D41" s="12">
        <v>100</v>
      </c>
      <c r="E41" s="80">
        <v>100</v>
      </c>
      <c r="F41" s="140">
        <v>100</v>
      </c>
      <c r="G41" s="174">
        <v>50</v>
      </c>
      <c r="H41"/>
      <c r="I41"/>
      <c r="J41"/>
      <c r="K41"/>
    </row>
    <row r="42" spans="1:11" ht="14.5" x14ac:dyDescent="0.35">
      <c r="B42" s="4">
        <v>3230</v>
      </c>
      <c r="C42" s="57" t="s">
        <v>122</v>
      </c>
      <c r="D42" s="12">
        <v>100</v>
      </c>
      <c r="E42" s="80">
        <v>100</v>
      </c>
      <c r="F42" s="140">
        <v>100</v>
      </c>
      <c r="G42" s="174">
        <v>50</v>
      </c>
      <c r="H42"/>
      <c r="I42"/>
      <c r="J42"/>
      <c r="K42"/>
    </row>
    <row r="43" spans="1:11" ht="14.5" x14ac:dyDescent="0.35">
      <c r="B43" s="4">
        <v>3260</v>
      </c>
      <c r="C43" s="57" t="s">
        <v>2</v>
      </c>
      <c r="D43" s="12">
        <v>40000</v>
      </c>
      <c r="E43" s="80">
        <v>40000</v>
      </c>
      <c r="F43" s="140">
        <v>40000</v>
      </c>
      <c r="G43" s="174">
        <v>40000</v>
      </c>
      <c r="H43"/>
      <c r="I43"/>
      <c r="J43"/>
      <c r="K43"/>
    </row>
    <row r="44" spans="1:11" ht="14.5" x14ac:dyDescent="0.35">
      <c r="B44" s="4">
        <v>3270</v>
      </c>
      <c r="C44" s="57" t="s">
        <v>1</v>
      </c>
      <c r="D44" s="12">
        <v>6000</v>
      </c>
      <c r="E44" s="80">
        <v>6000</v>
      </c>
      <c r="F44" s="140">
        <v>6000</v>
      </c>
      <c r="G44" s="174">
        <v>6000</v>
      </c>
      <c r="H44"/>
      <c r="I44"/>
      <c r="J44"/>
      <c r="K44"/>
    </row>
    <row r="45" spans="1:11" ht="14.5" x14ac:dyDescent="0.35">
      <c r="B45" s="4">
        <v>3290</v>
      </c>
      <c r="C45" s="57" t="s">
        <v>78</v>
      </c>
      <c r="D45" s="12">
        <v>20</v>
      </c>
      <c r="E45" s="80">
        <v>20</v>
      </c>
      <c r="F45" s="140">
        <v>20</v>
      </c>
      <c r="G45" s="174">
        <v>20</v>
      </c>
      <c r="H45"/>
      <c r="I45"/>
      <c r="J45"/>
      <c r="K45"/>
    </row>
    <row r="46" spans="1:11" ht="14.5" x14ac:dyDescent="0.35">
      <c r="B46" s="4">
        <v>3310</v>
      </c>
      <c r="C46" s="57" t="s">
        <v>4</v>
      </c>
      <c r="D46" s="12">
        <v>1500</v>
      </c>
      <c r="E46" s="80">
        <v>4500</v>
      </c>
      <c r="F46" s="140">
        <v>4500</v>
      </c>
      <c r="G46" s="174">
        <v>4500</v>
      </c>
      <c r="H46"/>
      <c r="I46"/>
      <c r="J46"/>
      <c r="K46"/>
    </row>
    <row r="47" spans="1:11" ht="14.5" x14ac:dyDescent="0.35">
      <c r="B47" s="4">
        <v>3320</v>
      </c>
      <c r="C47" s="57" t="s">
        <v>79</v>
      </c>
      <c r="D47" s="12">
        <v>400</v>
      </c>
      <c r="E47" s="80">
        <v>400</v>
      </c>
      <c r="F47" s="140">
        <v>400</v>
      </c>
      <c r="G47" s="174">
        <v>400</v>
      </c>
      <c r="H47"/>
      <c r="I47"/>
      <c r="J47"/>
      <c r="K47"/>
    </row>
    <row r="48" spans="1:11" ht="14.5" x14ac:dyDescent="0.35">
      <c r="B48" s="4">
        <v>3330</v>
      </c>
      <c r="C48" s="57" t="s">
        <v>80</v>
      </c>
      <c r="D48" s="12">
        <v>25</v>
      </c>
      <c r="E48" s="80">
        <v>25</v>
      </c>
      <c r="F48" s="140">
        <v>25</v>
      </c>
      <c r="G48" s="174">
        <v>25</v>
      </c>
      <c r="H48"/>
      <c r="I48"/>
      <c r="J48"/>
      <c r="K48"/>
    </row>
    <row r="49" spans="2:12" ht="14.5" x14ac:dyDescent="0.35">
      <c r="B49" s="4">
        <v>3340</v>
      </c>
      <c r="C49" s="57" t="s">
        <v>81</v>
      </c>
      <c r="D49" s="12">
        <v>125</v>
      </c>
      <c r="E49" s="80">
        <v>125</v>
      </c>
      <c r="F49" s="140">
        <v>250</v>
      </c>
      <c r="G49" s="174">
        <v>250</v>
      </c>
      <c r="H49"/>
      <c r="I49"/>
      <c r="J49"/>
      <c r="K49"/>
    </row>
    <row r="50" spans="2:12" ht="14.5" x14ac:dyDescent="0.35">
      <c r="B50" s="4">
        <v>3380</v>
      </c>
      <c r="C50" s="57" t="s">
        <v>115</v>
      </c>
      <c r="D50" s="12">
        <v>350</v>
      </c>
      <c r="E50" s="80">
        <v>0</v>
      </c>
      <c r="F50" s="140"/>
      <c r="G50" s="174"/>
      <c r="H50"/>
      <c r="I50"/>
      <c r="J50"/>
      <c r="K50"/>
    </row>
    <row r="51" spans="2:12" ht="14.5" x14ac:dyDescent="0.35">
      <c r="B51" s="4">
        <v>3390</v>
      </c>
      <c r="C51" s="57" t="s">
        <v>82</v>
      </c>
      <c r="D51" s="12">
        <v>50</v>
      </c>
      <c r="E51" s="80">
        <v>50</v>
      </c>
      <c r="F51" s="140">
        <v>200</v>
      </c>
      <c r="G51" s="174">
        <v>100</v>
      </c>
      <c r="H51"/>
      <c r="I51"/>
      <c r="J51"/>
      <c r="K51"/>
    </row>
    <row r="52" spans="2:12" s="79" customFormat="1" ht="14.5" x14ac:dyDescent="0.35">
      <c r="B52" s="184">
        <v>3583</v>
      </c>
      <c r="C52" s="79" t="s">
        <v>333</v>
      </c>
      <c r="D52" s="79">
        <v>0</v>
      </c>
      <c r="E52" s="18">
        <v>250</v>
      </c>
      <c r="F52" s="140">
        <v>0</v>
      </c>
      <c r="G52" s="174">
        <v>250</v>
      </c>
    </row>
    <row r="53" spans="2:12" x14ac:dyDescent="0.45">
      <c r="B53" s="4">
        <v>3410</v>
      </c>
      <c r="C53" s="57" t="s">
        <v>5</v>
      </c>
      <c r="D53" s="12">
        <v>255180</v>
      </c>
      <c r="E53" s="80">
        <v>296520</v>
      </c>
      <c r="F53" s="140">
        <v>281908</v>
      </c>
      <c r="G53" s="174">
        <v>339535</v>
      </c>
      <c r="J53"/>
      <c r="K53" s="1">
        <f t="shared" ref="K53:K59" si="1">G53+L53</f>
        <v>342930.35</v>
      </c>
      <c r="L53" s="1">
        <f t="shared" ref="L53:L59" si="2">G53*0.01</f>
        <v>3395.35</v>
      </c>
    </row>
    <row r="54" spans="2:12" x14ac:dyDescent="0.45">
      <c r="B54" s="4">
        <v>3420</v>
      </c>
      <c r="C54" s="57" t="s">
        <v>6</v>
      </c>
      <c r="D54" s="12">
        <v>1800</v>
      </c>
      <c r="E54" s="80">
        <v>3682</v>
      </c>
      <c r="F54" s="140">
        <v>1452</v>
      </c>
      <c r="G54" s="174">
        <v>2374</v>
      </c>
      <c r="J54"/>
      <c r="K54" s="1">
        <f t="shared" si="1"/>
        <v>2397.7399999999998</v>
      </c>
      <c r="L54" s="1">
        <f t="shared" si="2"/>
        <v>23.740000000000002</v>
      </c>
    </row>
    <row r="55" spans="2:12" x14ac:dyDescent="0.45">
      <c r="B55" s="4">
        <v>3430</v>
      </c>
      <c r="C55" s="57" t="s">
        <v>174</v>
      </c>
      <c r="D55" s="12"/>
      <c r="E55" s="80">
        <v>2259</v>
      </c>
      <c r="F55" s="140">
        <v>2364</v>
      </c>
      <c r="G55" s="174">
        <v>5005</v>
      </c>
      <c r="J55"/>
      <c r="K55" s="1">
        <f t="shared" si="1"/>
        <v>5055.05</v>
      </c>
      <c r="L55" s="1">
        <f t="shared" si="2"/>
        <v>50.050000000000004</v>
      </c>
    </row>
    <row r="56" spans="2:12" x14ac:dyDescent="0.45">
      <c r="B56" s="4">
        <v>3450</v>
      </c>
      <c r="C56" s="57" t="s">
        <v>7</v>
      </c>
      <c r="D56" s="12">
        <v>19020</v>
      </c>
      <c r="E56" s="80">
        <v>19020</v>
      </c>
      <c r="F56" s="140">
        <v>19040</v>
      </c>
      <c r="G56" s="174">
        <v>19230</v>
      </c>
      <c r="J56"/>
      <c r="K56" s="1">
        <f t="shared" si="1"/>
        <v>19422.3</v>
      </c>
      <c r="L56" s="1">
        <f t="shared" si="2"/>
        <v>192.3</v>
      </c>
    </row>
    <row r="57" spans="2:12" x14ac:dyDescent="0.45">
      <c r="B57" s="4">
        <v>3454</v>
      </c>
      <c r="C57" s="57" t="s">
        <v>8</v>
      </c>
      <c r="D57" s="12">
        <v>78500</v>
      </c>
      <c r="E57" s="80">
        <v>95000</v>
      </c>
      <c r="F57" s="140">
        <v>113119</v>
      </c>
      <c r="G57" s="174">
        <v>96240.38</v>
      </c>
      <c r="J57"/>
      <c r="K57" s="1">
        <f t="shared" si="1"/>
        <v>97202.783800000005</v>
      </c>
      <c r="L57" s="1">
        <f t="shared" si="2"/>
        <v>962.40380000000005</v>
      </c>
    </row>
    <row r="58" spans="2:12" x14ac:dyDescent="0.45">
      <c r="B58" s="4">
        <v>3455</v>
      </c>
      <c r="C58" s="57" t="s">
        <v>83</v>
      </c>
      <c r="D58" s="12">
        <v>10</v>
      </c>
      <c r="E58" s="80">
        <v>10</v>
      </c>
      <c r="F58" s="140"/>
      <c r="G58" s="174">
        <v>10</v>
      </c>
      <c r="J58"/>
      <c r="K58" s="1">
        <f t="shared" si="1"/>
        <v>10.1</v>
      </c>
      <c r="L58" s="1">
        <f t="shared" si="2"/>
        <v>0.1</v>
      </c>
    </row>
    <row r="59" spans="2:12" x14ac:dyDescent="0.45">
      <c r="B59" s="4">
        <v>3460</v>
      </c>
      <c r="C59" s="57" t="s">
        <v>9</v>
      </c>
      <c r="D59" s="12">
        <v>38000</v>
      </c>
      <c r="E59" s="80">
        <v>38000</v>
      </c>
      <c r="F59" s="140">
        <v>29208</v>
      </c>
      <c r="G59" s="174">
        <v>16160</v>
      </c>
      <c r="J59"/>
      <c r="K59" s="1">
        <f t="shared" si="1"/>
        <v>16321.6</v>
      </c>
      <c r="L59" s="1">
        <f t="shared" si="2"/>
        <v>161.6</v>
      </c>
    </row>
    <row r="60" spans="2:12" x14ac:dyDescent="0.45">
      <c r="B60" s="4">
        <v>3510</v>
      </c>
      <c r="C60" s="57" t="s">
        <v>10</v>
      </c>
      <c r="D60" s="12">
        <v>3500</v>
      </c>
      <c r="E60" s="80">
        <v>3500</v>
      </c>
      <c r="F60" s="140">
        <v>4000</v>
      </c>
      <c r="G60" s="174">
        <v>8000</v>
      </c>
      <c r="J60"/>
      <c r="K60"/>
    </row>
    <row r="61" spans="2:12" x14ac:dyDescent="0.45">
      <c r="B61" s="4">
        <v>3520</v>
      </c>
      <c r="C61" s="57" t="s">
        <v>11</v>
      </c>
      <c r="D61" s="12">
        <v>1000</v>
      </c>
      <c r="E61" s="80">
        <v>1000</v>
      </c>
      <c r="F61" s="140">
        <v>500</v>
      </c>
      <c r="G61" s="174">
        <v>2500</v>
      </c>
      <c r="J61"/>
      <c r="K61"/>
      <c r="L61" s="1">
        <f>SUM(L53:L59)</f>
        <v>4785.5438000000013</v>
      </c>
    </row>
    <row r="62" spans="2:12" x14ac:dyDescent="0.45">
      <c r="B62" s="4">
        <v>3530</v>
      </c>
      <c r="C62" s="57" t="s">
        <v>88</v>
      </c>
      <c r="D62" s="12">
        <v>100</v>
      </c>
      <c r="E62" s="80">
        <v>100</v>
      </c>
      <c r="F62" s="140">
        <v>100</v>
      </c>
      <c r="G62" s="174">
        <v>100</v>
      </c>
      <c r="J62"/>
      <c r="K62"/>
    </row>
    <row r="63" spans="2:12" ht="14.5" x14ac:dyDescent="0.35">
      <c r="B63" s="4">
        <v>3540</v>
      </c>
      <c r="C63" s="57" t="s">
        <v>108</v>
      </c>
      <c r="D63" s="12">
        <v>15000</v>
      </c>
      <c r="E63" s="80">
        <v>15000</v>
      </c>
      <c r="F63" s="140">
        <v>7500</v>
      </c>
      <c r="G63" s="174">
        <v>7500</v>
      </c>
      <c r="H63"/>
      <c r="I63"/>
      <c r="J63"/>
      <c r="K63"/>
    </row>
    <row r="64" spans="2:12" ht="14.5" x14ac:dyDescent="0.35">
      <c r="B64" s="4">
        <v>3550</v>
      </c>
      <c r="C64" s="57" t="s">
        <v>70</v>
      </c>
      <c r="D64" s="12">
        <v>100</v>
      </c>
      <c r="E64" s="80">
        <v>100</v>
      </c>
      <c r="F64" s="140">
        <v>100</v>
      </c>
      <c r="G64" s="174">
        <v>100</v>
      </c>
      <c r="H64"/>
      <c r="I64"/>
      <c r="J64"/>
      <c r="K64"/>
    </row>
    <row r="65" spans="2:11" ht="14.5" x14ac:dyDescent="0.35">
      <c r="B65" s="4">
        <v>3580</v>
      </c>
      <c r="C65" s="57" t="s">
        <v>84</v>
      </c>
      <c r="D65" s="12">
        <v>100</v>
      </c>
      <c r="E65" s="80">
        <v>100</v>
      </c>
      <c r="F65" s="140">
        <v>250</v>
      </c>
      <c r="G65" s="174">
        <v>100</v>
      </c>
      <c r="H65"/>
      <c r="I65"/>
      <c r="J65"/>
      <c r="K65"/>
    </row>
    <row r="66" spans="2:11" ht="14.5" x14ac:dyDescent="0.35">
      <c r="B66" s="4">
        <v>3581</v>
      </c>
      <c r="C66" s="57" t="s">
        <v>116</v>
      </c>
      <c r="D66" s="12">
        <v>100</v>
      </c>
      <c r="E66" s="80">
        <v>100</v>
      </c>
      <c r="F66" s="140">
        <v>100</v>
      </c>
      <c r="G66" s="174">
        <v>100</v>
      </c>
      <c r="H66"/>
      <c r="I66"/>
      <c r="J66"/>
      <c r="K66"/>
    </row>
    <row r="67" spans="2:11" ht="14.5" x14ac:dyDescent="0.35">
      <c r="B67" s="4">
        <v>3587</v>
      </c>
      <c r="C67" s="57" t="s">
        <v>12</v>
      </c>
      <c r="D67" s="75">
        <v>10000</v>
      </c>
      <c r="E67" s="102">
        <v>6000</v>
      </c>
      <c r="F67" s="140">
        <v>6000</v>
      </c>
      <c r="G67" s="174">
        <v>6000</v>
      </c>
      <c r="H67"/>
      <c r="I67"/>
      <c r="J67"/>
      <c r="K67"/>
    </row>
    <row r="68" spans="2:11" ht="14.5" x14ac:dyDescent="0.35">
      <c r="B68" s="4">
        <v>3740</v>
      </c>
      <c r="C68" s="57" t="s">
        <v>117</v>
      </c>
      <c r="D68" s="12">
        <v>1000</v>
      </c>
      <c r="E68" s="80">
        <v>1000</v>
      </c>
      <c r="F68" s="140">
        <v>1000</v>
      </c>
      <c r="G68" s="174">
        <v>0</v>
      </c>
      <c r="H68"/>
      <c r="I68"/>
      <c r="J68"/>
      <c r="K68"/>
    </row>
    <row r="69" spans="2:11" ht="14.5" x14ac:dyDescent="0.35">
      <c r="B69" s="4">
        <v>3805</v>
      </c>
      <c r="C69" s="57" t="s">
        <v>118</v>
      </c>
      <c r="D69" s="12">
        <v>2000</v>
      </c>
      <c r="E69" s="80">
        <v>2000</v>
      </c>
      <c r="F69" s="140">
        <v>2000</v>
      </c>
      <c r="G69" s="174">
        <v>2000</v>
      </c>
      <c r="H69"/>
      <c r="I69"/>
      <c r="J69"/>
      <c r="K69"/>
    </row>
    <row r="70" spans="2:11" ht="14.5" x14ac:dyDescent="0.35">
      <c r="B70" s="4">
        <v>3810</v>
      </c>
      <c r="C70" s="57" t="s">
        <v>13</v>
      </c>
      <c r="D70" s="12">
        <v>1500</v>
      </c>
      <c r="E70" s="80">
        <v>2000</v>
      </c>
      <c r="F70" s="140">
        <v>1000</v>
      </c>
      <c r="G70" s="174">
        <v>750</v>
      </c>
      <c r="H70"/>
      <c r="I70"/>
      <c r="J70"/>
      <c r="K70"/>
    </row>
    <row r="71" spans="2:11" ht="14.5" x14ac:dyDescent="0.35">
      <c r="B71" s="4">
        <v>3815</v>
      </c>
      <c r="C71" s="57" t="s">
        <v>175</v>
      </c>
      <c r="D71" s="12"/>
      <c r="E71" s="80">
        <v>12000</v>
      </c>
      <c r="F71" s="140">
        <v>12000</v>
      </c>
      <c r="G71" s="174">
        <v>0</v>
      </c>
      <c r="H71"/>
      <c r="I71"/>
      <c r="J71"/>
      <c r="K71"/>
    </row>
    <row r="72" spans="2:11" ht="14.5" x14ac:dyDescent="0.35">
      <c r="B72" s="4">
        <v>3820</v>
      </c>
      <c r="C72" s="57" t="s">
        <v>14</v>
      </c>
      <c r="D72" s="12">
        <v>4000</v>
      </c>
      <c r="E72" s="80">
        <v>4000</v>
      </c>
      <c r="F72" s="140">
        <v>4000</v>
      </c>
      <c r="G72" s="174">
        <v>3000</v>
      </c>
      <c r="H72"/>
      <c r="I72"/>
      <c r="J72"/>
      <c r="K72"/>
    </row>
    <row r="73" spans="2:11" ht="14.5" x14ac:dyDescent="0.35">
      <c r="B73" s="4">
        <v>3825</v>
      </c>
      <c r="C73" s="57" t="s">
        <v>15</v>
      </c>
      <c r="D73" s="12">
        <v>1500</v>
      </c>
      <c r="E73" s="80">
        <v>1500</v>
      </c>
      <c r="F73" s="140">
        <v>1500</v>
      </c>
      <c r="G73" s="174">
        <v>1500</v>
      </c>
      <c r="H73"/>
      <c r="I73">
        <f>175000+175000</f>
        <v>350000</v>
      </c>
      <c r="J73"/>
      <c r="K73"/>
    </row>
    <row r="74" spans="2:11" ht="14.5" x14ac:dyDescent="0.35">
      <c r="B74" s="4">
        <v>3827</v>
      </c>
      <c r="C74" s="57" t="s">
        <v>173</v>
      </c>
      <c r="D74" s="12"/>
      <c r="E74" s="80">
        <v>6000</v>
      </c>
      <c r="F74" s="140">
        <v>6000</v>
      </c>
      <c r="G74" s="174">
        <v>3000</v>
      </c>
      <c r="H74"/>
      <c r="I74"/>
      <c r="J74"/>
      <c r="K74"/>
    </row>
    <row r="75" spans="2:11" ht="14.5" x14ac:dyDescent="0.35">
      <c r="B75" s="4">
        <v>3840</v>
      </c>
      <c r="C75" s="57" t="s">
        <v>85</v>
      </c>
      <c r="D75" s="12">
        <v>25</v>
      </c>
      <c r="E75" s="80">
        <v>25</v>
      </c>
      <c r="F75" s="140">
        <v>25</v>
      </c>
      <c r="G75" s="174">
        <v>10</v>
      </c>
      <c r="H75"/>
      <c r="I75"/>
      <c r="J75"/>
      <c r="K75"/>
    </row>
    <row r="76" spans="2:11" ht="14.5" x14ac:dyDescent="0.35">
      <c r="B76" s="4">
        <v>3845</v>
      </c>
      <c r="C76" s="57" t="s">
        <v>86</v>
      </c>
      <c r="D76" s="12">
        <v>150</v>
      </c>
      <c r="E76" s="80">
        <v>75</v>
      </c>
      <c r="F76" s="140">
        <v>75</v>
      </c>
      <c r="G76" s="174">
        <v>75</v>
      </c>
      <c r="H76"/>
      <c r="I76"/>
      <c r="J76"/>
      <c r="K76"/>
    </row>
    <row r="77" spans="2:11" ht="14.5" x14ac:dyDescent="0.35">
      <c r="B77" s="4">
        <v>3855</v>
      </c>
      <c r="C77" s="57" t="s">
        <v>120</v>
      </c>
      <c r="D77" s="12">
        <v>20000</v>
      </c>
      <c r="E77" s="80">
        <v>20000</v>
      </c>
      <c r="F77" s="140">
        <v>20000</v>
      </c>
      <c r="G77" s="174">
        <v>20000</v>
      </c>
      <c r="H77"/>
      <c r="I77"/>
      <c r="J77"/>
      <c r="K77"/>
    </row>
    <row r="78" spans="2:11" ht="14.5" x14ac:dyDescent="0.35">
      <c r="B78" s="4">
        <v>3865</v>
      </c>
      <c r="C78" s="57" t="s">
        <v>87</v>
      </c>
      <c r="D78" s="12">
        <v>14000</v>
      </c>
      <c r="E78" s="80">
        <v>14000</v>
      </c>
      <c r="F78" s="140">
        <v>14000</v>
      </c>
      <c r="G78" s="174">
        <v>7500</v>
      </c>
      <c r="H78"/>
      <c r="I78"/>
      <c r="J78"/>
      <c r="K78"/>
    </row>
    <row r="79" spans="2:11" ht="14.5" x14ac:dyDescent="0.35">
      <c r="B79" s="4">
        <v>3883</v>
      </c>
      <c r="C79" s="57" t="s">
        <v>16</v>
      </c>
      <c r="D79" s="12">
        <v>3000</v>
      </c>
      <c r="E79" s="80">
        <v>3000</v>
      </c>
      <c r="F79" s="140">
        <v>3000</v>
      </c>
      <c r="G79" s="174">
        <v>3000</v>
      </c>
      <c r="H79"/>
      <c r="I79"/>
      <c r="J79"/>
      <c r="K79"/>
    </row>
    <row r="80" spans="2:11" ht="14.5" x14ac:dyDescent="0.35">
      <c r="B80" s="4">
        <v>3884</v>
      </c>
      <c r="C80" s="57" t="s">
        <v>133</v>
      </c>
      <c r="D80" s="12">
        <v>0</v>
      </c>
      <c r="E80" s="80">
        <v>0</v>
      </c>
      <c r="F80" s="140"/>
      <c r="G80" s="174"/>
      <c r="H80"/>
      <c r="I80"/>
      <c r="J80"/>
      <c r="K80"/>
    </row>
    <row r="81" spans="1:11" ht="14.5" x14ac:dyDescent="0.35">
      <c r="B81" s="4">
        <v>3886</v>
      </c>
      <c r="C81" s="57" t="s">
        <v>20</v>
      </c>
      <c r="D81" s="12">
        <v>14500</v>
      </c>
      <c r="E81" s="80">
        <v>14500</v>
      </c>
      <c r="F81" s="140">
        <v>14500</v>
      </c>
      <c r="G81" s="174">
        <v>14500</v>
      </c>
      <c r="H81"/>
      <c r="I81"/>
      <c r="J81"/>
      <c r="K81"/>
    </row>
    <row r="82" spans="1:11" ht="14.5" x14ac:dyDescent="0.35">
      <c r="B82" s="4">
        <v>3888</v>
      </c>
      <c r="C82" s="57" t="s">
        <v>17</v>
      </c>
      <c r="D82" s="12">
        <v>950</v>
      </c>
      <c r="E82" s="80">
        <v>950</v>
      </c>
      <c r="F82" s="140">
        <v>950</v>
      </c>
      <c r="G82" s="174">
        <v>0</v>
      </c>
      <c r="H82"/>
      <c r="I82"/>
      <c r="J82"/>
      <c r="K82"/>
    </row>
    <row r="83" spans="1:11" ht="14.5" x14ac:dyDescent="0.35">
      <c r="B83" s="4">
        <v>3890</v>
      </c>
      <c r="C83" s="57" t="s">
        <v>18</v>
      </c>
      <c r="D83" s="12">
        <v>500</v>
      </c>
      <c r="E83" s="80">
        <v>500</v>
      </c>
      <c r="F83" s="140">
        <f>38500+15000</f>
        <v>53500</v>
      </c>
      <c r="G83" s="174">
        <v>500</v>
      </c>
      <c r="H83">
        <v>175000</v>
      </c>
      <c r="I83"/>
      <c r="J83"/>
      <c r="K83"/>
    </row>
    <row r="84" spans="1:11" ht="14.5" x14ac:dyDescent="0.35">
      <c r="B84" s="4">
        <v>3892</v>
      </c>
      <c r="C84" s="57" t="s">
        <v>96</v>
      </c>
      <c r="D84" s="12">
        <v>35000</v>
      </c>
      <c r="E84" s="80">
        <v>30000</v>
      </c>
      <c r="F84" s="140">
        <v>30000</v>
      </c>
      <c r="G84" s="174">
        <v>35000</v>
      </c>
      <c r="H84"/>
      <c r="I84"/>
      <c r="J84"/>
      <c r="K84"/>
    </row>
    <row r="85" spans="1:11" ht="23.5" x14ac:dyDescent="0.55000000000000004">
      <c r="C85" s="59" t="s">
        <v>111</v>
      </c>
      <c r="D85" s="14">
        <f>SUM(D37:D84)</f>
        <v>916705</v>
      </c>
      <c r="E85" s="82">
        <f>SUM(E37:E84)</f>
        <v>1006011</v>
      </c>
      <c r="F85" s="142">
        <f>SUM(F37:F84)</f>
        <v>1077673</v>
      </c>
      <c r="G85" s="175">
        <f>SUM(G37:G84)</f>
        <v>1030901.7000000001</v>
      </c>
      <c r="H85"/>
      <c r="I85"/>
      <c r="J85"/>
      <c r="K85"/>
    </row>
    <row r="86" spans="1:11" ht="23.5" x14ac:dyDescent="0.55000000000000004">
      <c r="C86" s="59"/>
      <c r="D86"/>
      <c r="E86" s="80"/>
      <c r="F86" s="135"/>
      <c r="G86" s="176"/>
      <c r="H86" s="80"/>
      <c r="I86"/>
      <c r="J86"/>
      <c r="K86"/>
    </row>
    <row r="87" spans="1:11" x14ac:dyDescent="0.45">
      <c r="C87" s="63"/>
      <c r="D87" s="1"/>
      <c r="E87" s="80"/>
      <c r="F87"/>
      <c r="G87" s="79"/>
      <c r="H87" s="80"/>
      <c r="I87" s="1"/>
      <c r="J87"/>
      <c r="K87"/>
    </row>
    <row r="88" spans="1:11" x14ac:dyDescent="0.45">
      <c r="C88" s="63"/>
      <c r="D88"/>
      <c r="E88" s="80"/>
      <c r="F88"/>
      <c r="G88" s="79"/>
      <c r="H88" s="80"/>
      <c r="I88" s="1"/>
      <c r="J88"/>
      <c r="K88"/>
    </row>
    <row r="89" spans="1:11" x14ac:dyDescent="0.45">
      <c r="C89" s="63"/>
      <c r="D89"/>
      <c r="E89" s="80"/>
      <c r="F89"/>
      <c r="G89" s="79"/>
      <c r="H89" s="80"/>
      <c r="I89" s="1"/>
      <c r="J89"/>
      <c r="K89"/>
    </row>
    <row r="90" spans="1:11" ht="21" x14ac:dyDescent="0.5">
      <c r="A90" s="28"/>
      <c r="B90" s="42"/>
      <c r="C90" s="64" t="s">
        <v>107</v>
      </c>
      <c r="D90" s="32" t="s">
        <v>140</v>
      </c>
      <c r="E90" s="89" t="s">
        <v>141</v>
      </c>
      <c r="F90" s="132" t="s">
        <v>282</v>
      </c>
      <c r="G90" s="132" t="s">
        <v>321</v>
      </c>
      <c r="H90" s="80"/>
      <c r="I90" s="1"/>
      <c r="J90"/>
      <c r="K90"/>
    </row>
    <row r="91" spans="1:11" ht="15" customHeight="1" x14ac:dyDescent="0.5">
      <c r="B91" s="45"/>
      <c r="C91" s="64"/>
      <c r="D91"/>
      <c r="E91" s="80"/>
      <c r="F91"/>
      <c r="G91" s="79"/>
      <c r="H91" s="80"/>
      <c r="I91" s="1"/>
      <c r="J91" s="151" t="s">
        <v>331</v>
      </c>
      <c r="K91"/>
    </row>
    <row r="92" spans="1:11" x14ac:dyDescent="0.45">
      <c r="A92" t="s">
        <v>95</v>
      </c>
      <c r="B92" s="4">
        <v>4110</v>
      </c>
      <c r="C92" s="11" t="s">
        <v>330</v>
      </c>
      <c r="D92" s="10">
        <v>48246.01</v>
      </c>
      <c r="E92" s="80">
        <v>55328</v>
      </c>
      <c r="F92" s="80">
        <v>30498</v>
      </c>
      <c r="G92" s="80">
        <v>54646</v>
      </c>
      <c r="I92" s="80">
        <f>((2080*22.76)+((2080*21.49)))</f>
        <v>92040</v>
      </c>
      <c r="J92" s="179">
        <f>I92-G92</f>
        <v>37394</v>
      </c>
      <c r="K92"/>
    </row>
    <row r="93" spans="1:11" s="79" customFormat="1" ht="14.5" x14ac:dyDescent="0.35">
      <c r="B93" s="4"/>
      <c r="C93" s="11" t="s">
        <v>329</v>
      </c>
      <c r="D93" s="10"/>
      <c r="E93" s="80"/>
      <c r="F93" s="80"/>
      <c r="G93" s="80">
        <v>18250</v>
      </c>
      <c r="H93" s="80"/>
      <c r="I93" s="1">
        <f>(20.05*1040)</f>
        <v>20852</v>
      </c>
      <c r="J93" s="180">
        <f>I93-G93</f>
        <v>2602</v>
      </c>
    </row>
    <row r="94" spans="1:11" ht="14.5" x14ac:dyDescent="0.35">
      <c r="C94" s="11" t="s">
        <v>97</v>
      </c>
      <c r="D94" s="10">
        <v>18480</v>
      </c>
      <c r="E94" s="94">
        <v>18480</v>
      </c>
      <c r="F94" s="94">
        <v>18480</v>
      </c>
      <c r="G94" s="94">
        <v>17250</v>
      </c>
      <c r="H94" s="80"/>
      <c r="I94" s="1"/>
      <c r="J94"/>
      <c r="K94"/>
    </row>
    <row r="95" spans="1:11" s="79" customFormat="1" ht="14.5" x14ac:dyDescent="0.35">
      <c r="B95" s="4"/>
      <c r="C95" s="11" t="s">
        <v>323</v>
      </c>
      <c r="D95" s="10"/>
      <c r="E95" s="80"/>
      <c r="F95" s="80"/>
      <c r="G95" s="80">
        <f>180000-572-7200</f>
        <v>172228</v>
      </c>
      <c r="H95" s="80"/>
      <c r="I95" s="1"/>
    </row>
    <row r="96" spans="1:11" s="79" customFormat="1" ht="14.5" x14ac:dyDescent="0.35">
      <c r="B96" s="4"/>
      <c r="C96" s="11" t="s">
        <v>324</v>
      </c>
      <c r="D96" s="10"/>
      <c r="E96" s="80"/>
      <c r="F96" s="80"/>
      <c r="G96" s="80">
        <v>60000</v>
      </c>
      <c r="H96" s="80"/>
      <c r="I96" s="1"/>
    </row>
    <row r="97" spans="2:11" s="79" customFormat="1" ht="14.5" x14ac:dyDescent="0.35">
      <c r="B97" s="4"/>
      <c r="C97" s="11" t="s">
        <v>325</v>
      </c>
      <c r="D97" s="10"/>
      <c r="E97" s="80"/>
      <c r="F97" s="80"/>
      <c r="G97" s="80">
        <v>85000</v>
      </c>
      <c r="H97" s="80"/>
      <c r="I97" s="1"/>
      <c r="J97" s="79">
        <v>57341.440000000002</v>
      </c>
    </row>
    <row r="98" spans="2:11" s="79" customFormat="1" ht="14.5" x14ac:dyDescent="0.35">
      <c r="B98" s="4"/>
      <c r="C98" s="11" t="s">
        <v>326</v>
      </c>
      <c r="D98" s="10"/>
      <c r="E98" s="80"/>
      <c r="F98" s="80"/>
      <c r="G98" s="80">
        <v>60000</v>
      </c>
      <c r="H98" s="80"/>
      <c r="I98" s="1"/>
    </row>
    <row r="99" spans="2:11" s="79" customFormat="1" ht="14.5" x14ac:dyDescent="0.35">
      <c r="B99" s="4"/>
      <c r="C99" s="11" t="s">
        <v>327</v>
      </c>
      <c r="D99" s="10"/>
      <c r="E99" s="80"/>
      <c r="F99" s="80"/>
      <c r="G99" s="80">
        <v>16000</v>
      </c>
      <c r="H99" s="80"/>
      <c r="I99" s="1"/>
    </row>
    <row r="100" spans="2:11" s="79" customFormat="1" ht="14.5" x14ac:dyDescent="0.35">
      <c r="B100" s="4"/>
      <c r="C100" s="11" t="s">
        <v>328</v>
      </c>
      <c r="D100" s="10"/>
      <c r="E100" s="80"/>
      <c r="F100" s="80"/>
      <c r="G100" s="80">
        <v>0</v>
      </c>
      <c r="H100" s="80"/>
      <c r="I100" s="1"/>
    </row>
    <row r="101" spans="2:11" s="79" customFormat="1" ht="14.5" x14ac:dyDescent="0.35">
      <c r="B101" s="4"/>
      <c r="C101" s="11"/>
      <c r="D101" s="10"/>
      <c r="E101" s="80"/>
      <c r="F101" s="80"/>
      <c r="G101" s="80"/>
      <c r="H101" s="80"/>
      <c r="I101" s="1"/>
    </row>
    <row r="102" spans="2:11" ht="15" thickBot="1" x14ac:dyDescent="0.4">
      <c r="C102" s="11" t="s">
        <v>135</v>
      </c>
      <c r="D102" s="181"/>
      <c r="E102" s="182">
        <v>2700</v>
      </c>
      <c r="F102" s="182">
        <v>7200</v>
      </c>
      <c r="G102" s="182">
        <v>7200</v>
      </c>
      <c r="H102" s="80"/>
      <c r="I102" s="1"/>
      <c r="J102" s="183"/>
      <c r="K102"/>
    </row>
    <row r="103" spans="2:11" ht="14.5" x14ac:dyDescent="0.35">
      <c r="D103" s="12">
        <f>SUM(D92:D102)</f>
        <v>66726.010000000009</v>
      </c>
      <c r="E103" s="80">
        <v>84519</v>
      </c>
      <c r="F103" s="80">
        <f>SUM(F92:F102)</f>
        <v>56178</v>
      </c>
      <c r="G103" s="80">
        <f>SUM(G92:G102)</f>
        <v>490574</v>
      </c>
      <c r="H103" s="80"/>
      <c r="I103" s="1"/>
      <c r="J103" s="80">
        <f>SUM(J92:J102)</f>
        <v>97337.44</v>
      </c>
      <c r="K103"/>
    </row>
    <row r="104" spans="2:11" ht="14.5" x14ac:dyDescent="0.35">
      <c r="B104" s="4">
        <v>4111</v>
      </c>
      <c r="C104" s="11" t="s">
        <v>60</v>
      </c>
      <c r="E104" s="80"/>
      <c r="F104" s="80"/>
      <c r="G104" s="80"/>
      <c r="H104" s="80"/>
      <c r="I104" s="1"/>
      <c r="J104"/>
      <c r="K104"/>
    </row>
    <row r="105" spans="2:11" ht="14.5" x14ac:dyDescent="0.35">
      <c r="B105" s="4">
        <v>4510</v>
      </c>
      <c r="C105" s="11" t="s">
        <v>23</v>
      </c>
      <c r="D105" s="10">
        <v>19260.72</v>
      </c>
      <c r="E105" s="80">
        <v>22435.67</v>
      </c>
      <c r="F105" s="80">
        <v>12820.44</v>
      </c>
      <c r="G105" s="80">
        <f>119275.38-11220</f>
        <v>108055.38</v>
      </c>
      <c r="H105" s="80" t="s">
        <v>332</v>
      </c>
      <c r="I105" s="1"/>
      <c r="J105">
        <f>(2427.01+1209.42)*12</f>
        <v>43637.16</v>
      </c>
      <c r="K105"/>
    </row>
    <row r="106" spans="2:11" ht="14.5" x14ac:dyDescent="0.35">
      <c r="B106" s="4">
        <v>4520</v>
      </c>
      <c r="C106" s="11" t="s">
        <v>61</v>
      </c>
      <c r="D106" s="10">
        <v>324</v>
      </c>
      <c r="E106" s="101">
        <v>384</v>
      </c>
      <c r="F106" s="101">
        <v>432</v>
      </c>
      <c r="G106" s="101">
        <v>1625.8</v>
      </c>
      <c r="H106" s="80"/>
      <c r="I106" s="1"/>
      <c r="J106">
        <f>115.2+144+144</f>
        <v>403.2</v>
      </c>
      <c r="K106"/>
    </row>
    <row r="107" spans="2:11" ht="14.5" x14ac:dyDescent="0.35">
      <c r="B107" s="4">
        <v>4760</v>
      </c>
      <c r="C107" s="11" t="s">
        <v>62</v>
      </c>
      <c r="D107" s="10">
        <v>0</v>
      </c>
      <c r="E107" s="80">
        <v>0</v>
      </c>
      <c r="F107" s="80">
        <v>0</v>
      </c>
      <c r="G107" s="80">
        <v>0</v>
      </c>
      <c r="H107" s="80"/>
      <c r="I107" s="1"/>
      <c r="J107"/>
      <c r="K107"/>
    </row>
    <row r="108" spans="2:11" ht="14.5" x14ac:dyDescent="0.35">
      <c r="B108" s="4">
        <v>5120</v>
      </c>
      <c r="C108" s="11" t="s">
        <v>63</v>
      </c>
      <c r="D108" s="10">
        <v>500</v>
      </c>
      <c r="E108" s="83">
        <v>500</v>
      </c>
      <c r="F108" s="83">
        <v>500</v>
      </c>
      <c r="G108" s="83">
        <v>500</v>
      </c>
      <c r="H108" s="80"/>
      <c r="I108" s="1"/>
      <c r="J108"/>
      <c r="K108"/>
    </row>
    <row r="109" spans="2:11" ht="14.5" x14ac:dyDescent="0.35">
      <c r="B109" s="4">
        <v>5125</v>
      </c>
      <c r="C109" s="11" t="s">
        <v>24</v>
      </c>
      <c r="D109" s="10">
        <v>8500</v>
      </c>
      <c r="E109" s="80">
        <v>8800</v>
      </c>
      <c r="F109" s="80">
        <v>9064</v>
      </c>
      <c r="G109" s="80">
        <v>15093</v>
      </c>
      <c r="H109" s="80"/>
      <c r="I109" s="1"/>
      <c r="J109"/>
      <c r="K109"/>
    </row>
    <row r="110" spans="2:11" ht="14.5" x14ac:dyDescent="0.35">
      <c r="B110" s="4">
        <v>5330</v>
      </c>
      <c r="C110" s="11" t="s">
        <v>25</v>
      </c>
      <c r="D110" s="10">
        <v>10000</v>
      </c>
      <c r="E110" s="80">
        <v>22300</v>
      </c>
      <c r="F110" s="80">
        <v>22000</v>
      </c>
      <c r="G110" s="80">
        <v>19500</v>
      </c>
      <c r="H110" s="80"/>
      <c r="I110" s="1"/>
      <c r="J110"/>
      <c r="K110"/>
    </row>
    <row r="111" spans="2:11" ht="14.5" x14ac:dyDescent="0.35">
      <c r="B111" s="4">
        <v>5510</v>
      </c>
      <c r="C111" s="11" t="s">
        <v>65</v>
      </c>
      <c r="D111" s="10">
        <v>800</v>
      </c>
      <c r="E111" s="103">
        <v>850</v>
      </c>
      <c r="F111" s="103">
        <v>850</v>
      </c>
      <c r="G111" s="103">
        <v>850</v>
      </c>
      <c r="H111" s="80"/>
      <c r="I111" s="1"/>
      <c r="J111"/>
      <c r="K111"/>
    </row>
    <row r="112" spans="2:11" ht="14.5" x14ac:dyDescent="0.35">
      <c r="B112" s="4">
        <v>5520</v>
      </c>
      <c r="C112" s="11" t="s">
        <v>26</v>
      </c>
      <c r="D112" s="10">
        <v>3165</v>
      </c>
      <c r="E112" s="80">
        <v>3165</v>
      </c>
      <c r="F112" s="80">
        <v>3165</v>
      </c>
      <c r="G112" s="80">
        <v>11379.17</v>
      </c>
      <c r="H112" s="80"/>
      <c r="I112" s="1"/>
      <c r="J112">
        <v>1800</v>
      </c>
      <c r="K112"/>
    </row>
    <row r="113" spans="2:11" ht="14.5" x14ac:dyDescent="0.35">
      <c r="B113" s="4">
        <v>5540</v>
      </c>
      <c r="C113" s="11" t="s">
        <v>27</v>
      </c>
      <c r="D113" s="10">
        <v>1000</v>
      </c>
      <c r="E113" s="80">
        <v>1000</v>
      </c>
      <c r="F113" s="80">
        <v>1000</v>
      </c>
      <c r="G113" s="80">
        <v>1000</v>
      </c>
      <c r="H113" s="80"/>
      <c r="I113" s="1"/>
      <c r="J113" s="80"/>
      <c r="K113"/>
    </row>
    <row r="114" spans="2:11" ht="14.5" x14ac:dyDescent="0.35">
      <c r="B114" s="4">
        <v>5610</v>
      </c>
      <c r="C114" s="11" t="s">
        <v>66</v>
      </c>
      <c r="D114" s="10">
        <v>3260</v>
      </c>
      <c r="E114" s="80">
        <v>3260</v>
      </c>
      <c r="F114" s="80">
        <v>3260</v>
      </c>
      <c r="G114" s="80">
        <v>4000</v>
      </c>
      <c r="H114" s="80"/>
      <c r="I114" s="1"/>
      <c r="J114"/>
      <c r="K114"/>
    </row>
    <row r="115" spans="2:11" ht="14.5" x14ac:dyDescent="0.35">
      <c r="B115" s="4">
        <v>5620</v>
      </c>
      <c r="C115" s="11" t="s">
        <v>28</v>
      </c>
      <c r="D115" s="10">
        <v>0</v>
      </c>
      <c r="E115" s="83">
        <v>50</v>
      </c>
      <c r="F115" s="83">
        <v>50</v>
      </c>
      <c r="G115" s="83">
        <v>50</v>
      </c>
      <c r="H115" s="80"/>
      <c r="I115" s="1"/>
      <c r="J115"/>
      <c r="K115"/>
    </row>
    <row r="116" spans="2:11" ht="14.5" x14ac:dyDescent="0.35">
      <c r="B116" s="4">
        <v>5630</v>
      </c>
      <c r="C116" s="11" t="s">
        <v>29</v>
      </c>
      <c r="D116" s="10">
        <v>500</v>
      </c>
      <c r="E116" s="80">
        <v>500</v>
      </c>
      <c r="F116" s="80">
        <v>250</v>
      </c>
      <c r="G116" s="80">
        <v>750</v>
      </c>
      <c r="H116" s="80"/>
      <c r="I116" s="1"/>
      <c r="J116"/>
      <c r="K116"/>
    </row>
    <row r="117" spans="2:11" ht="14.5" x14ac:dyDescent="0.35">
      <c r="B117" s="4">
        <v>5650</v>
      </c>
      <c r="C117" s="11" t="s">
        <v>30</v>
      </c>
      <c r="D117" s="10">
        <v>0</v>
      </c>
      <c r="E117" s="80">
        <v>0</v>
      </c>
      <c r="F117" s="80">
        <v>0</v>
      </c>
      <c r="G117" s="80">
        <v>0</v>
      </c>
      <c r="H117" s="80"/>
      <c r="I117" s="1"/>
      <c r="J117"/>
      <c r="K117"/>
    </row>
    <row r="118" spans="2:11" ht="14.5" x14ac:dyDescent="0.35">
      <c r="B118" s="4">
        <v>6510</v>
      </c>
      <c r="C118" s="11" t="s">
        <v>31</v>
      </c>
      <c r="D118" s="10">
        <v>2500</v>
      </c>
      <c r="E118" s="83">
        <v>2500</v>
      </c>
      <c r="F118" s="83">
        <v>2500</v>
      </c>
      <c r="G118" s="83">
        <v>2500</v>
      </c>
      <c r="H118" s="80"/>
      <c r="I118" s="1"/>
      <c r="J118"/>
      <c r="K118"/>
    </row>
    <row r="119" spans="2:11" ht="16.5" customHeight="1" x14ac:dyDescent="0.35">
      <c r="B119" s="4">
        <v>6515</v>
      </c>
      <c r="C119" s="11" t="s">
        <v>44</v>
      </c>
      <c r="D119" s="10">
        <v>150</v>
      </c>
      <c r="E119" s="83">
        <v>150</v>
      </c>
      <c r="F119" s="83">
        <v>150</v>
      </c>
      <c r="G119" s="83">
        <v>300</v>
      </c>
      <c r="H119" s="80"/>
      <c r="I119" s="1"/>
      <c r="J119"/>
      <c r="K119"/>
    </row>
    <row r="120" spans="2:11" ht="16.5" customHeight="1" x14ac:dyDescent="0.35">
      <c r="B120" s="4">
        <v>6595</v>
      </c>
      <c r="C120" s="11" t="s">
        <v>137</v>
      </c>
      <c r="D120" s="10">
        <v>1000</v>
      </c>
      <c r="E120" s="83">
        <v>1000</v>
      </c>
      <c r="F120" s="83">
        <v>1000</v>
      </c>
      <c r="G120" s="83">
        <v>2100</v>
      </c>
      <c r="H120" s="80"/>
      <c r="I120" s="1"/>
      <c r="J120"/>
      <c r="K120"/>
    </row>
    <row r="121" spans="2:11" ht="14.5" x14ac:dyDescent="0.35">
      <c r="B121" s="4">
        <v>8320</v>
      </c>
      <c r="C121" s="11" t="s">
        <v>36</v>
      </c>
      <c r="D121" s="10">
        <v>100</v>
      </c>
      <c r="E121" s="80">
        <v>300</v>
      </c>
      <c r="F121" s="80">
        <v>300</v>
      </c>
      <c r="G121" s="80">
        <v>300</v>
      </c>
      <c r="H121" s="80"/>
      <c r="I121" s="1"/>
      <c r="J121"/>
      <c r="K121"/>
    </row>
    <row r="122" spans="2:11" ht="14.5" x14ac:dyDescent="0.35">
      <c r="B122" s="4">
        <v>8322</v>
      </c>
      <c r="C122" s="11" t="s">
        <v>103</v>
      </c>
      <c r="D122" s="10">
        <v>8993.32</v>
      </c>
      <c r="E122" s="80">
        <v>0</v>
      </c>
      <c r="F122" s="80">
        <v>0</v>
      </c>
      <c r="G122" s="80">
        <v>0</v>
      </c>
      <c r="H122" s="80"/>
      <c r="I122" s="1"/>
      <c r="J122"/>
      <c r="K122"/>
    </row>
    <row r="123" spans="2:11" ht="14.5" x14ac:dyDescent="0.35">
      <c r="B123" s="4">
        <v>8330</v>
      </c>
      <c r="C123" s="11" t="s">
        <v>113</v>
      </c>
      <c r="E123" s="80">
        <v>5000</v>
      </c>
      <c r="F123" s="80">
        <v>5000</v>
      </c>
      <c r="G123" s="80">
        <v>5000</v>
      </c>
      <c r="H123" s="80"/>
      <c r="I123" s="1"/>
      <c r="J123"/>
      <c r="K123"/>
    </row>
    <row r="124" spans="2:11" ht="14.5" x14ac:dyDescent="0.35">
      <c r="B124" s="4">
        <v>9150</v>
      </c>
      <c r="C124" s="11" t="s">
        <v>67</v>
      </c>
      <c r="D124" s="10">
        <v>500</v>
      </c>
      <c r="E124" s="80">
        <v>600</v>
      </c>
      <c r="F124" s="80">
        <v>600</v>
      </c>
      <c r="G124" s="80">
        <v>600</v>
      </c>
      <c r="H124" s="80"/>
      <c r="I124" s="1"/>
      <c r="J124"/>
      <c r="K124"/>
    </row>
    <row r="125" spans="2:11" ht="14.5" x14ac:dyDescent="0.35">
      <c r="B125" s="4">
        <v>9155</v>
      </c>
      <c r="C125" s="11" t="s">
        <v>93</v>
      </c>
      <c r="D125" s="10">
        <v>0</v>
      </c>
      <c r="E125" s="80">
        <v>0</v>
      </c>
      <c r="F125" s="80">
        <v>0</v>
      </c>
      <c r="G125" s="80">
        <v>0</v>
      </c>
      <c r="H125" s="80"/>
      <c r="I125" s="1"/>
      <c r="J125"/>
      <c r="K125"/>
    </row>
    <row r="126" spans="2:11" ht="14.5" x14ac:dyDescent="0.35">
      <c r="B126" s="4">
        <v>9165</v>
      </c>
      <c r="C126" s="11" t="s">
        <v>90</v>
      </c>
      <c r="D126" s="72">
        <v>2500</v>
      </c>
      <c r="E126" s="96">
        <v>2500</v>
      </c>
      <c r="F126" s="96">
        <v>2500</v>
      </c>
      <c r="G126" s="96">
        <v>3000</v>
      </c>
      <c r="H126" s="80"/>
      <c r="I126" s="1"/>
      <c r="J126"/>
      <c r="K126"/>
    </row>
    <row r="127" spans="2:11" x14ac:dyDescent="0.45">
      <c r="C127" s="57" t="s">
        <v>21</v>
      </c>
      <c r="D127" s="19">
        <f>SUM(D103:D126)</f>
        <v>129779.05000000002</v>
      </c>
      <c r="E127" s="84">
        <f>154813.67+5000</f>
        <v>159813.67000000001</v>
      </c>
      <c r="F127" s="84">
        <f>SUM(F103:F126)</f>
        <v>121619.44</v>
      </c>
      <c r="G127" s="84">
        <f>SUM(G103:G126)</f>
        <v>667177.35000000009</v>
      </c>
      <c r="H127" s="128"/>
      <c r="I127" s="1"/>
      <c r="J127"/>
      <c r="K127"/>
    </row>
    <row r="128" spans="2:11" s="8" customFormat="1" x14ac:dyDescent="0.45">
      <c r="B128" s="46"/>
      <c r="C128" s="65" t="s">
        <v>334</v>
      </c>
      <c r="D128" s="18"/>
      <c r="E128" s="80"/>
      <c r="F128" s="134"/>
      <c r="G128" s="134"/>
      <c r="H128" s="129"/>
      <c r="I128" s="7"/>
    </row>
    <row r="129" spans="1:11" ht="14.5" x14ac:dyDescent="0.35">
      <c r="C129" s="65" t="s">
        <v>335</v>
      </c>
      <c r="D129" s="18"/>
      <c r="E129" s="80"/>
      <c r="F129" s="133"/>
      <c r="G129" s="133"/>
      <c r="H129" s="80"/>
      <c r="I129" s="1"/>
      <c r="J129"/>
      <c r="K129"/>
    </row>
    <row r="130" spans="1:11" s="79" customFormat="1" ht="14.5" x14ac:dyDescent="0.35">
      <c r="B130" s="4"/>
      <c r="C130" s="65" t="s">
        <v>351</v>
      </c>
      <c r="D130" s="18"/>
      <c r="E130" s="80"/>
      <c r="F130" s="133"/>
      <c r="G130" s="133"/>
      <c r="H130" s="80"/>
      <c r="I130" s="1"/>
    </row>
    <row r="131" spans="1:11" s="79" customFormat="1" ht="14.5" x14ac:dyDescent="0.35">
      <c r="B131" s="4"/>
      <c r="C131" s="65" t="s">
        <v>352</v>
      </c>
      <c r="D131" s="18"/>
      <c r="E131" s="80"/>
      <c r="F131" s="133"/>
      <c r="G131" s="133"/>
      <c r="H131" s="80"/>
      <c r="I131" s="1"/>
    </row>
    <row r="132" spans="1:11" s="79" customFormat="1" ht="14.5" x14ac:dyDescent="0.35">
      <c r="B132" s="4"/>
      <c r="C132" s="57"/>
      <c r="D132" s="18"/>
      <c r="E132" s="80"/>
      <c r="F132" s="133"/>
      <c r="G132" s="133"/>
      <c r="H132" s="80"/>
      <c r="I132" s="1"/>
    </row>
    <row r="133" spans="1:11" ht="14.5" x14ac:dyDescent="0.35">
      <c r="D133" s="18"/>
      <c r="E133" s="80"/>
      <c r="F133" s="133"/>
      <c r="G133" s="133"/>
      <c r="H133" s="128"/>
      <c r="I133" s="1"/>
      <c r="J133"/>
      <c r="K133"/>
    </row>
    <row r="134" spans="1:11" ht="21" x14ac:dyDescent="0.5">
      <c r="A134" s="28"/>
      <c r="B134" s="42"/>
      <c r="C134" s="58" t="s">
        <v>109</v>
      </c>
      <c r="D134" s="18"/>
      <c r="E134" s="80"/>
      <c r="F134" s="133"/>
      <c r="G134" s="133"/>
      <c r="H134" s="80"/>
      <c r="I134" s="1"/>
      <c r="J134"/>
      <c r="K134"/>
    </row>
    <row r="135" spans="1:11" ht="14.5" x14ac:dyDescent="0.35">
      <c r="A135" t="s">
        <v>110</v>
      </c>
      <c r="B135" s="4">
        <v>5320</v>
      </c>
      <c r="C135" s="11" t="s">
        <v>104</v>
      </c>
      <c r="D135" s="18"/>
      <c r="E135" s="80">
        <v>0</v>
      </c>
      <c r="F135" s="80">
        <v>0</v>
      </c>
      <c r="G135" s="80">
        <v>0</v>
      </c>
      <c r="H135" s="80"/>
      <c r="I135" s="1"/>
      <c r="J135"/>
      <c r="K135"/>
    </row>
    <row r="136" spans="1:11" ht="14.5" x14ac:dyDescent="0.35">
      <c r="B136" s="4">
        <v>5330</v>
      </c>
      <c r="C136" s="11" t="s">
        <v>25</v>
      </c>
      <c r="D136" s="18"/>
      <c r="E136" s="80">
        <v>0</v>
      </c>
      <c r="F136" s="80">
        <v>0</v>
      </c>
      <c r="G136" s="80">
        <v>0</v>
      </c>
      <c r="H136" s="80"/>
      <c r="I136" s="1"/>
      <c r="J136"/>
      <c r="K136"/>
    </row>
    <row r="137" spans="1:11" ht="14.5" x14ac:dyDescent="0.35">
      <c r="B137" s="4">
        <v>8310</v>
      </c>
      <c r="C137" s="11" t="s">
        <v>114</v>
      </c>
      <c r="D137" s="18"/>
      <c r="E137" s="80">
        <v>0</v>
      </c>
      <c r="F137" s="80">
        <v>0</v>
      </c>
      <c r="G137" s="80">
        <v>0</v>
      </c>
      <c r="H137" s="80"/>
      <c r="I137" s="1"/>
      <c r="J137"/>
      <c r="K137"/>
    </row>
    <row r="138" spans="1:11" ht="14.5" x14ac:dyDescent="0.35">
      <c r="B138" s="4">
        <v>8330</v>
      </c>
      <c r="C138" s="11" t="s">
        <v>113</v>
      </c>
      <c r="D138" s="18"/>
      <c r="E138" s="80">
        <v>0</v>
      </c>
      <c r="F138" s="76">
        <v>5000</v>
      </c>
      <c r="G138" s="76">
        <v>4761.0200000000004</v>
      </c>
      <c r="H138" s="80"/>
      <c r="I138" s="1"/>
      <c r="J138"/>
      <c r="K138"/>
    </row>
    <row r="139" spans="1:11" s="6" customFormat="1" x14ac:dyDescent="0.45">
      <c r="B139" s="48"/>
      <c r="C139" s="63" t="s">
        <v>21</v>
      </c>
      <c r="D139" s="20"/>
      <c r="E139" s="81"/>
      <c r="F139" s="81">
        <f>F138</f>
        <v>5000</v>
      </c>
      <c r="G139" s="81">
        <f>G138</f>
        <v>4761.0200000000004</v>
      </c>
      <c r="H139" s="81"/>
      <c r="I139" s="130"/>
    </row>
    <row r="140" spans="1:11" ht="14.5" x14ac:dyDescent="0.35">
      <c r="D140" s="18"/>
      <c r="E140" s="80"/>
      <c r="F140" s="133"/>
      <c r="G140" s="133"/>
      <c r="H140" s="128"/>
      <c r="I140" s="1"/>
      <c r="J140"/>
      <c r="K140"/>
    </row>
    <row r="141" spans="1:11" ht="14.5" x14ac:dyDescent="0.35">
      <c r="D141" s="18"/>
      <c r="E141" s="80"/>
      <c r="F141" s="133"/>
      <c r="G141" s="133"/>
      <c r="H141" s="128"/>
      <c r="I141" s="1"/>
      <c r="J141"/>
      <c r="K141"/>
    </row>
    <row r="142" spans="1:11" ht="14.5" x14ac:dyDescent="0.35">
      <c r="D142" s="18"/>
      <c r="E142" s="80"/>
      <c r="F142" s="133"/>
      <c r="G142" s="133"/>
      <c r="H142" s="80"/>
      <c r="I142" s="1"/>
      <c r="J142"/>
      <c r="K142"/>
    </row>
    <row r="143" spans="1:11" ht="21" x14ac:dyDescent="0.5">
      <c r="A143" s="28"/>
      <c r="B143" s="42"/>
      <c r="C143" s="58" t="s">
        <v>106</v>
      </c>
      <c r="D143" s="32" t="s">
        <v>140</v>
      </c>
      <c r="E143" s="89" t="s">
        <v>141</v>
      </c>
      <c r="F143" s="89" t="s">
        <v>283</v>
      </c>
      <c r="G143" s="89" t="s">
        <v>322</v>
      </c>
      <c r="H143" s="80"/>
      <c r="I143" s="1"/>
      <c r="J143"/>
      <c r="K143"/>
    </row>
    <row r="144" spans="1:11" ht="14.5" x14ac:dyDescent="0.35">
      <c r="A144" t="s">
        <v>38</v>
      </c>
      <c r="B144" s="4">
        <v>4110</v>
      </c>
      <c r="C144" s="11" t="s">
        <v>98</v>
      </c>
      <c r="D144" s="12">
        <v>117432</v>
      </c>
      <c r="E144" s="101">
        <v>186877</v>
      </c>
      <c r="F144" s="101">
        <f>156660+40120</f>
        <v>196780</v>
      </c>
      <c r="G144" s="101">
        <v>0</v>
      </c>
      <c r="H144" s="80"/>
      <c r="I144" s="1"/>
      <c r="J144"/>
      <c r="K144"/>
    </row>
    <row r="145" spans="2:11" ht="14.5" x14ac:dyDescent="0.35">
      <c r="B145" s="4">
        <v>4111</v>
      </c>
      <c r="C145" s="11" t="s">
        <v>128</v>
      </c>
      <c r="D145" s="12">
        <v>87373</v>
      </c>
      <c r="E145" s="80">
        <v>75000</v>
      </c>
      <c r="F145" s="80">
        <v>75000</v>
      </c>
      <c r="G145" s="80">
        <v>0</v>
      </c>
      <c r="H145" s="80"/>
      <c r="I145" s="1"/>
      <c r="J145"/>
      <c r="K145"/>
    </row>
    <row r="146" spans="2:11" ht="14.5" x14ac:dyDescent="0.35">
      <c r="B146" s="4">
        <v>4112</v>
      </c>
      <c r="C146" s="11" t="s">
        <v>129</v>
      </c>
      <c r="D146" s="12">
        <v>14986</v>
      </c>
      <c r="E146" s="80">
        <v>15500</v>
      </c>
      <c r="F146" s="80">
        <v>15500</v>
      </c>
      <c r="G146" s="80">
        <v>0</v>
      </c>
      <c r="H146" s="80"/>
      <c r="I146" s="1"/>
      <c r="J146"/>
      <c r="K146"/>
    </row>
    <row r="147" spans="2:11" ht="14.5" x14ac:dyDescent="0.35">
      <c r="B147" s="4">
        <v>4510</v>
      </c>
      <c r="C147" s="11" t="s">
        <v>48</v>
      </c>
      <c r="D147" s="12">
        <v>84850</v>
      </c>
      <c r="E147" s="101">
        <v>76372</v>
      </c>
      <c r="F147" s="101">
        <v>78663</v>
      </c>
      <c r="G147" s="101">
        <v>0</v>
      </c>
      <c r="H147" s="80"/>
      <c r="I147" s="1"/>
      <c r="J147"/>
      <c r="K147"/>
    </row>
    <row r="148" spans="2:11" ht="14.5" x14ac:dyDescent="0.35">
      <c r="B148" s="4">
        <v>4520</v>
      </c>
      <c r="C148" s="11" t="s">
        <v>69</v>
      </c>
      <c r="D148" s="12">
        <v>684</v>
      </c>
      <c r="E148" s="80">
        <v>684</v>
      </c>
      <c r="F148" s="80">
        <v>684</v>
      </c>
      <c r="G148" s="80">
        <v>0</v>
      </c>
      <c r="H148" s="80"/>
      <c r="I148" s="1"/>
      <c r="J148"/>
      <c r="K148"/>
    </row>
    <row r="149" spans="2:11" ht="14.5" x14ac:dyDescent="0.35">
      <c r="B149" s="4">
        <v>4710</v>
      </c>
      <c r="C149" s="11" t="s">
        <v>39</v>
      </c>
      <c r="D149" s="12">
        <v>2500</v>
      </c>
      <c r="E149" s="80">
        <v>2500</v>
      </c>
      <c r="F149" s="80">
        <v>2500</v>
      </c>
      <c r="G149" s="80">
        <v>2500</v>
      </c>
      <c r="H149" s="80"/>
      <c r="I149" s="1"/>
      <c r="J149"/>
      <c r="K149"/>
    </row>
    <row r="150" spans="2:11" ht="14.5" x14ac:dyDescent="0.35">
      <c r="B150" s="4">
        <v>4711</v>
      </c>
      <c r="C150" s="11" t="s">
        <v>130</v>
      </c>
      <c r="D150" s="12">
        <v>1080</v>
      </c>
      <c r="E150" s="80">
        <v>1080</v>
      </c>
      <c r="F150" s="80">
        <v>1080</v>
      </c>
      <c r="G150" s="80">
        <v>1100</v>
      </c>
      <c r="H150" s="80"/>
      <c r="I150" s="1"/>
      <c r="J150"/>
      <c r="K150"/>
    </row>
    <row r="151" spans="2:11" ht="14.5" x14ac:dyDescent="0.35">
      <c r="B151" s="4">
        <v>4760</v>
      </c>
      <c r="C151" s="11" t="s">
        <v>71</v>
      </c>
      <c r="D151" s="12">
        <v>500</v>
      </c>
      <c r="E151" s="80">
        <v>200</v>
      </c>
      <c r="F151" s="80">
        <v>200</v>
      </c>
      <c r="G151" s="80">
        <v>200</v>
      </c>
      <c r="H151" s="80"/>
      <c r="I151" s="1"/>
      <c r="J151"/>
      <c r="K151"/>
    </row>
    <row r="152" spans="2:11" ht="14.5" x14ac:dyDescent="0.35">
      <c r="B152" s="4">
        <v>5125</v>
      </c>
      <c r="C152" s="11" t="s">
        <v>72</v>
      </c>
      <c r="D152" s="12">
        <v>3869</v>
      </c>
      <c r="E152" s="80">
        <v>2000</v>
      </c>
      <c r="F152" s="80">
        <v>2000</v>
      </c>
      <c r="G152" s="80">
        <v>2000</v>
      </c>
      <c r="H152" s="80"/>
      <c r="I152" s="1"/>
      <c r="J152"/>
      <c r="K152"/>
    </row>
    <row r="153" spans="2:11" ht="14.5" x14ac:dyDescent="0.35">
      <c r="B153" s="4">
        <v>5130</v>
      </c>
      <c r="C153" s="11" t="s">
        <v>40</v>
      </c>
      <c r="D153" s="12">
        <v>6000</v>
      </c>
      <c r="E153" s="80">
        <v>4000</v>
      </c>
      <c r="F153" s="80">
        <v>4000</v>
      </c>
      <c r="G153" s="80">
        <v>4000</v>
      </c>
      <c r="H153" s="80"/>
      <c r="I153" s="1"/>
      <c r="J153"/>
      <c r="K153"/>
    </row>
    <row r="154" spans="2:11" ht="14.5" x14ac:dyDescent="0.35">
      <c r="B154" s="4">
        <v>5330</v>
      </c>
      <c r="C154" s="11" t="s">
        <v>25</v>
      </c>
      <c r="D154" s="12">
        <v>10000</v>
      </c>
      <c r="E154" s="80">
        <v>10000</v>
      </c>
      <c r="F154" s="80">
        <v>10000</v>
      </c>
      <c r="G154" s="80">
        <v>10000</v>
      </c>
      <c r="H154" s="80"/>
      <c r="I154" s="1"/>
      <c r="J154"/>
      <c r="K154"/>
    </row>
    <row r="155" spans="2:11" ht="14.5" x14ac:dyDescent="0.35">
      <c r="B155" s="4">
        <v>5370</v>
      </c>
      <c r="C155" s="11" t="s">
        <v>41</v>
      </c>
      <c r="D155" s="12">
        <v>3210</v>
      </c>
      <c r="E155" s="80">
        <v>3210</v>
      </c>
      <c r="F155" s="80">
        <v>3274</v>
      </c>
      <c r="G155" s="80">
        <v>3274</v>
      </c>
      <c r="H155" s="80"/>
      <c r="I155" s="1"/>
      <c r="J155"/>
      <c r="K155"/>
    </row>
    <row r="156" spans="2:11" ht="14.5" x14ac:dyDescent="0.35">
      <c r="B156" s="4">
        <v>5510</v>
      </c>
      <c r="C156" s="11" t="s">
        <v>65</v>
      </c>
      <c r="D156" s="12">
        <v>500</v>
      </c>
      <c r="E156" s="80">
        <v>600</v>
      </c>
      <c r="F156" s="80">
        <v>500</v>
      </c>
      <c r="G156" s="80">
        <v>500</v>
      </c>
      <c r="H156" s="80"/>
      <c r="I156" s="1"/>
      <c r="J156"/>
      <c r="K156"/>
    </row>
    <row r="157" spans="2:11" ht="14.5" x14ac:dyDescent="0.35">
      <c r="B157" s="4">
        <v>5520</v>
      </c>
      <c r="C157" s="11" t="s">
        <v>26</v>
      </c>
      <c r="D157" s="12">
        <v>4190</v>
      </c>
      <c r="E157" s="104">
        <v>4565</v>
      </c>
      <c r="F157" s="104">
        <v>6252</v>
      </c>
      <c r="G157" s="104">
        <v>4500</v>
      </c>
      <c r="H157" s="80"/>
      <c r="I157" s="1"/>
      <c r="J157"/>
      <c r="K157"/>
    </row>
    <row r="158" spans="2:11" ht="14.5" x14ac:dyDescent="0.35">
      <c r="B158" s="4">
        <v>5560</v>
      </c>
      <c r="C158" s="11" t="s">
        <v>32</v>
      </c>
      <c r="D158" s="12">
        <v>43858</v>
      </c>
      <c r="E158" s="104">
        <v>34200</v>
      </c>
      <c r="F158" s="104">
        <v>63380</v>
      </c>
      <c r="G158" s="104">
        <v>42200</v>
      </c>
      <c r="H158" s="80"/>
      <c r="I158" s="1"/>
      <c r="J158"/>
      <c r="K158"/>
    </row>
    <row r="159" spans="2:11" ht="14.5" x14ac:dyDescent="0.35">
      <c r="B159" s="4">
        <v>5561</v>
      </c>
      <c r="C159" s="11" t="s">
        <v>131</v>
      </c>
      <c r="D159" s="12">
        <v>2161</v>
      </c>
      <c r="E159" s="80">
        <v>2161</v>
      </c>
      <c r="F159" s="80">
        <v>1800</v>
      </c>
      <c r="G159" s="80">
        <v>2200</v>
      </c>
      <c r="H159" s="80"/>
      <c r="I159" s="1"/>
      <c r="J159"/>
      <c r="K159"/>
    </row>
    <row r="160" spans="2:11" ht="14.5" x14ac:dyDescent="0.35">
      <c r="B160" s="4">
        <v>5562</v>
      </c>
      <c r="C160" s="11" t="s">
        <v>132</v>
      </c>
      <c r="D160" s="12">
        <v>2304</v>
      </c>
      <c r="E160" s="80">
        <v>2304</v>
      </c>
      <c r="F160" s="80">
        <v>2400</v>
      </c>
      <c r="G160" s="80">
        <v>3086</v>
      </c>
      <c r="H160" s="80"/>
      <c r="I160" s="1"/>
      <c r="J160"/>
      <c r="K160"/>
    </row>
    <row r="161" spans="2:11" ht="14.5" x14ac:dyDescent="0.35">
      <c r="B161" s="4">
        <v>5563</v>
      </c>
      <c r="C161" s="11" t="s">
        <v>138</v>
      </c>
      <c r="D161" s="12">
        <v>5768</v>
      </c>
      <c r="E161" s="80">
        <v>5768</v>
      </c>
      <c r="F161" s="80">
        <v>6000</v>
      </c>
      <c r="G161" s="80">
        <v>7000</v>
      </c>
      <c r="H161" s="80"/>
      <c r="I161" s="1"/>
      <c r="J161"/>
      <c r="K161"/>
    </row>
    <row r="162" spans="2:11" ht="14.5" x14ac:dyDescent="0.35">
      <c r="B162" s="4">
        <v>5564</v>
      </c>
      <c r="C162" s="11" t="s">
        <v>176</v>
      </c>
      <c r="D162" s="12">
        <v>800</v>
      </c>
      <c r="E162" s="80">
        <v>0</v>
      </c>
      <c r="F162" s="80">
        <v>0</v>
      </c>
      <c r="G162" s="80">
        <v>0</v>
      </c>
      <c r="H162" s="80"/>
      <c r="I162" s="1"/>
      <c r="J162"/>
      <c r="K162"/>
    </row>
    <row r="163" spans="2:11" ht="14.5" x14ac:dyDescent="0.35">
      <c r="B163" s="4">
        <v>5620</v>
      </c>
      <c r="C163" s="11" t="s">
        <v>28</v>
      </c>
      <c r="D163" s="12">
        <v>1000</v>
      </c>
      <c r="E163" s="80">
        <v>1000</v>
      </c>
      <c r="F163" s="80">
        <v>1000</v>
      </c>
      <c r="G163" s="80">
        <v>1000</v>
      </c>
      <c r="H163" s="80"/>
      <c r="I163" s="1"/>
      <c r="J163"/>
      <c r="K163"/>
    </row>
    <row r="164" spans="2:11" ht="14.5" x14ac:dyDescent="0.35">
      <c r="B164" s="4">
        <v>5630</v>
      </c>
      <c r="C164" s="11" t="s">
        <v>29</v>
      </c>
      <c r="D164" s="12">
        <v>2500</v>
      </c>
      <c r="E164" s="80">
        <v>2500</v>
      </c>
      <c r="F164" s="80">
        <v>2500</v>
      </c>
      <c r="G164" s="80">
        <v>2500</v>
      </c>
      <c r="H164" s="80"/>
      <c r="I164" s="1"/>
      <c r="J164"/>
      <c r="K164"/>
    </row>
    <row r="165" spans="2:11" ht="14.5" x14ac:dyDescent="0.35">
      <c r="B165" s="4">
        <v>5670</v>
      </c>
      <c r="C165" s="11" t="s">
        <v>73</v>
      </c>
      <c r="D165" s="12">
        <v>600</v>
      </c>
      <c r="E165" s="80">
        <v>600</v>
      </c>
      <c r="F165" s="80">
        <v>600</v>
      </c>
      <c r="G165" s="80">
        <v>600</v>
      </c>
      <c r="H165" s="80"/>
      <c r="I165" s="1"/>
      <c r="J165"/>
      <c r="K165"/>
    </row>
    <row r="166" spans="2:11" ht="14.5" x14ac:dyDescent="0.35">
      <c r="B166" s="4">
        <v>6510</v>
      </c>
      <c r="C166" s="11" t="s">
        <v>74</v>
      </c>
      <c r="D166" s="12">
        <v>2000</v>
      </c>
      <c r="E166" s="80">
        <v>2500</v>
      </c>
      <c r="F166" s="80">
        <v>2500</v>
      </c>
      <c r="G166" s="80">
        <v>2500</v>
      </c>
      <c r="H166" s="80"/>
      <c r="I166" s="1"/>
      <c r="J166"/>
      <c r="K166"/>
    </row>
    <row r="167" spans="2:11" ht="14.5" x14ac:dyDescent="0.35">
      <c r="B167" s="4">
        <v>6525</v>
      </c>
      <c r="C167" s="11" t="s">
        <v>75</v>
      </c>
      <c r="D167" s="12">
        <v>1000</v>
      </c>
      <c r="E167" s="80">
        <v>1000</v>
      </c>
      <c r="F167" s="80">
        <v>1000</v>
      </c>
      <c r="G167" s="80">
        <v>1000</v>
      </c>
      <c r="H167" s="80"/>
      <c r="I167" s="1"/>
      <c r="J167"/>
      <c r="K167"/>
    </row>
    <row r="168" spans="2:11" ht="14.5" x14ac:dyDescent="0.35">
      <c r="B168" s="4">
        <v>6550</v>
      </c>
      <c r="C168" s="11" t="s">
        <v>33</v>
      </c>
      <c r="D168" s="15">
        <v>12000</v>
      </c>
      <c r="E168" s="83">
        <v>12000</v>
      </c>
      <c r="F168" s="83">
        <v>15000</v>
      </c>
      <c r="G168" s="83">
        <v>15000</v>
      </c>
      <c r="H168" s="80"/>
      <c r="I168" s="1"/>
      <c r="J168"/>
      <c r="K168"/>
    </row>
    <row r="169" spans="2:11" ht="14.5" x14ac:dyDescent="0.35">
      <c r="B169" s="4">
        <v>6570</v>
      </c>
      <c r="C169" s="11" t="s">
        <v>76</v>
      </c>
      <c r="D169" s="12">
        <v>500</v>
      </c>
      <c r="E169" s="80">
        <v>500</v>
      </c>
      <c r="F169" s="80">
        <v>500</v>
      </c>
      <c r="G169" s="80">
        <v>500</v>
      </c>
      <c r="H169" s="80"/>
      <c r="I169" s="1"/>
      <c r="J169"/>
      <c r="K169"/>
    </row>
    <row r="170" spans="2:11" ht="14.5" x14ac:dyDescent="0.35">
      <c r="B170" s="4">
        <v>6590</v>
      </c>
      <c r="C170" s="11" t="s">
        <v>77</v>
      </c>
      <c r="D170" s="12">
        <v>600</v>
      </c>
      <c r="E170" s="80">
        <v>600</v>
      </c>
      <c r="F170" s="80">
        <v>500</v>
      </c>
      <c r="G170" s="80">
        <v>500</v>
      </c>
      <c r="H170" s="80"/>
      <c r="I170" s="1"/>
      <c r="J170"/>
      <c r="K170"/>
    </row>
    <row r="171" spans="2:11" ht="14.5" x14ac:dyDescent="0.35">
      <c r="B171" s="4">
        <v>8321</v>
      </c>
      <c r="C171" s="11" t="s">
        <v>42</v>
      </c>
      <c r="D171" s="12">
        <v>5000</v>
      </c>
      <c r="E171" s="80">
        <v>5000</v>
      </c>
      <c r="F171" s="80">
        <v>5000</v>
      </c>
      <c r="G171" s="80">
        <v>5000</v>
      </c>
      <c r="H171" s="80"/>
      <c r="I171" s="1"/>
      <c r="J171"/>
      <c r="K171"/>
    </row>
    <row r="172" spans="2:11" ht="14.5" x14ac:dyDescent="0.35">
      <c r="B172" s="4">
        <v>8322</v>
      </c>
      <c r="C172" s="11" t="s">
        <v>34</v>
      </c>
      <c r="D172" s="12">
        <v>6727</v>
      </c>
      <c r="E172" s="101">
        <v>9500</v>
      </c>
      <c r="F172" s="101">
        <v>9500</v>
      </c>
      <c r="G172" s="101">
        <v>9000</v>
      </c>
      <c r="H172" s="80"/>
      <c r="I172" s="1"/>
      <c r="J172"/>
      <c r="K172"/>
    </row>
    <row r="173" spans="2:11" ht="14.5" x14ac:dyDescent="0.35">
      <c r="B173" s="4">
        <v>8330</v>
      </c>
      <c r="C173" s="11" t="s">
        <v>139</v>
      </c>
      <c r="D173" s="12">
        <v>18000</v>
      </c>
      <c r="E173" s="76">
        <v>0</v>
      </c>
      <c r="F173" s="76">
        <v>5000</v>
      </c>
      <c r="G173" s="76">
        <v>5000</v>
      </c>
      <c r="H173" s="80"/>
      <c r="I173" s="1"/>
      <c r="J173"/>
      <c r="K173"/>
    </row>
    <row r="174" spans="2:11" s="8" customFormat="1" x14ac:dyDescent="0.45">
      <c r="B174" s="46"/>
      <c r="C174" s="63" t="s">
        <v>21</v>
      </c>
      <c r="D174" s="20">
        <f>SUM(D144:D173)</f>
        <v>441992</v>
      </c>
      <c r="E174" s="85">
        <v>462221</v>
      </c>
      <c r="F174" s="85">
        <f>SUM(F144:F173)</f>
        <v>513113</v>
      </c>
      <c r="G174" s="85">
        <f>SUM(G144:G173)</f>
        <v>125160</v>
      </c>
      <c r="H174" s="129"/>
      <c r="I174" s="7"/>
    </row>
    <row r="175" spans="2:11" ht="14.5" x14ac:dyDescent="0.35">
      <c r="C175" s="11" t="s">
        <v>339</v>
      </c>
      <c r="D175" s="18"/>
      <c r="E175" s="80"/>
      <c r="F175" s="133">
        <v>40120</v>
      </c>
      <c r="G175" s="133"/>
      <c r="H175" s="80"/>
      <c r="I175" s="1"/>
      <c r="J175"/>
      <c r="K175"/>
    </row>
    <row r="176" spans="2:11" ht="14.5" x14ac:dyDescent="0.35">
      <c r="C176" s="11" t="s">
        <v>340</v>
      </c>
      <c r="D176" s="21"/>
      <c r="E176" s="80"/>
      <c r="F176" s="133"/>
      <c r="G176" s="133"/>
      <c r="H176" s="80"/>
      <c r="I176" s="1"/>
      <c r="J176"/>
      <c r="K176"/>
    </row>
    <row r="177" spans="1:11" ht="14.5" x14ac:dyDescent="0.35">
      <c r="D177" s="18"/>
      <c r="E177" s="80"/>
      <c r="F177" s="133"/>
      <c r="G177" s="133"/>
      <c r="H177" s="80"/>
      <c r="I177" s="1"/>
      <c r="J177"/>
      <c r="K177"/>
    </row>
    <row r="178" spans="1:11" ht="14.5" x14ac:dyDescent="0.35">
      <c r="D178" s="22"/>
      <c r="E178" s="79"/>
      <c r="F178" s="133"/>
      <c r="G178" s="133"/>
      <c r="H178" s="80"/>
      <c r="I178" s="1"/>
      <c r="J178"/>
      <c r="K178"/>
    </row>
    <row r="179" spans="1:11" ht="14.5" x14ac:dyDescent="0.35">
      <c r="C179" s="57"/>
      <c r="D179" s="23"/>
      <c r="E179" s="80"/>
      <c r="F179" s="133"/>
      <c r="G179" s="133"/>
      <c r="H179" s="80"/>
      <c r="I179" s="1"/>
      <c r="J179"/>
      <c r="K179"/>
    </row>
    <row r="180" spans="1:11" ht="21" x14ac:dyDescent="0.5">
      <c r="A180" s="28"/>
      <c r="B180" s="42"/>
      <c r="C180" s="58" t="s">
        <v>102</v>
      </c>
      <c r="D180" s="32" t="s">
        <v>140</v>
      </c>
      <c r="E180" s="89" t="s">
        <v>141</v>
      </c>
      <c r="F180" s="89" t="s">
        <v>284</v>
      </c>
      <c r="G180" s="89" t="s">
        <v>322</v>
      </c>
      <c r="H180" s="80"/>
      <c r="I180" s="1"/>
      <c r="J180"/>
      <c r="K180"/>
    </row>
    <row r="181" spans="1:11" ht="21.75" customHeight="1" x14ac:dyDescent="0.5">
      <c r="C181" s="58"/>
      <c r="D181" s="18"/>
      <c r="E181" s="80"/>
      <c r="F181" s="80"/>
      <c r="G181" s="80"/>
      <c r="H181" s="80"/>
      <c r="I181" s="1"/>
      <c r="J181"/>
      <c r="K181"/>
    </row>
    <row r="182" spans="1:11" ht="14.5" x14ac:dyDescent="0.35">
      <c r="B182" s="4">
        <v>4715</v>
      </c>
      <c r="C182" s="11" t="s">
        <v>39</v>
      </c>
      <c r="D182" s="16">
        <v>1000</v>
      </c>
      <c r="E182" s="97">
        <v>1000</v>
      </c>
      <c r="F182" s="97">
        <v>1000</v>
      </c>
      <c r="G182" s="97">
        <v>3000</v>
      </c>
      <c r="H182" s="80"/>
      <c r="I182" s="1"/>
      <c r="J182"/>
      <c r="K182"/>
    </row>
    <row r="183" spans="1:11" ht="14.5" x14ac:dyDescent="0.35">
      <c r="B183" s="4">
        <v>4720</v>
      </c>
      <c r="C183" s="11" t="s">
        <v>91</v>
      </c>
      <c r="D183" s="12">
        <v>600</v>
      </c>
      <c r="E183" s="97">
        <v>600</v>
      </c>
      <c r="F183" s="97">
        <v>600</v>
      </c>
      <c r="G183" s="97">
        <v>600</v>
      </c>
      <c r="H183" s="80"/>
      <c r="I183" s="1"/>
      <c r="J183"/>
      <c r="K183"/>
    </row>
    <row r="184" spans="1:11" ht="14.5" x14ac:dyDescent="0.35">
      <c r="B184" s="4">
        <v>4750</v>
      </c>
      <c r="C184" s="11" t="s">
        <v>35</v>
      </c>
      <c r="D184" s="16">
        <v>10000</v>
      </c>
      <c r="E184" s="97">
        <v>10500</v>
      </c>
      <c r="F184" s="97">
        <v>16000</v>
      </c>
      <c r="G184" s="97">
        <v>16500</v>
      </c>
      <c r="H184" s="80"/>
      <c r="I184" s="1"/>
      <c r="J184"/>
      <c r="K184"/>
    </row>
    <row r="185" spans="1:11" ht="14.5" x14ac:dyDescent="0.35">
      <c r="B185" s="4">
        <v>4760</v>
      </c>
      <c r="C185" s="11" t="s">
        <v>92</v>
      </c>
      <c r="D185" s="12">
        <v>4500</v>
      </c>
      <c r="E185" s="97">
        <v>2000</v>
      </c>
      <c r="F185" s="97">
        <v>2000</v>
      </c>
      <c r="G185" s="97">
        <v>2000</v>
      </c>
      <c r="H185" s="80"/>
      <c r="I185" s="1"/>
      <c r="J185"/>
      <c r="K185"/>
    </row>
    <row r="186" spans="1:11" ht="14.5" x14ac:dyDescent="0.35">
      <c r="B186" s="4">
        <v>5130</v>
      </c>
      <c r="C186" s="11" t="s">
        <v>40</v>
      </c>
      <c r="D186" s="12">
        <v>5000</v>
      </c>
      <c r="E186" s="97">
        <v>10000</v>
      </c>
      <c r="F186" s="97">
        <v>5000</v>
      </c>
      <c r="G186" s="97">
        <v>10000</v>
      </c>
      <c r="H186" s="80"/>
      <c r="I186" s="1"/>
      <c r="J186"/>
      <c r="K186"/>
    </row>
    <row r="187" spans="1:11" ht="14.5" x14ac:dyDescent="0.35">
      <c r="B187" s="4">
        <v>5190</v>
      </c>
      <c r="C187" s="11" t="s">
        <v>43</v>
      </c>
      <c r="D187" s="12">
        <v>5000</v>
      </c>
      <c r="E187" s="97">
        <v>7000</v>
      </c>
      <c r="F187" s="97">
        <v>7000</v>
      </c>
      <c r="G187" s="97">
        <v>7000</v>
      </c>
      <c r="H187" s="80"/>
      <c r="I187" s="1"/>
      <c r="J187"/>
      <c r="K187"/>
    </row>
    <row r="188" spans="1:11" ht="14.5" x14ac:dyDescent="0.35">
      <c r="B188" s="4">
        <v>5390</v>
      </c>
      <c r="C188" s="11" t="s">
        <v>94</v>
      </c>
      <c r="D188" s="12">
        <v>2400</v>
      </c>
      <c r="E188" s="97">
        <v>2400</v>
      </c>
      <c r="F188" s="97">
        <v>2400</v>
      </c>
      <c r="G188" s="97">
        <v>2400</v>
      </c>
      <c r="H188" s="80"/>
      <c r="I188" s="1"/>
      <c r="J188"/>
      <c r="K188"/>
    </row>
    <row r="189" spans="1:11" ht="14.5" x14ac:dyDescent="0.35">
      <c r="B189" s="4">
        <v>5510</v>
      </c>
      <c r="C189" s="11" t="s">
        <v>65</v>
      </c>
      <c r="D189" s="12">
        <v>100</v>
      </c>
      <c r="E189" s="97">
        <v>100</v>
      </c>
      <c r="F189" s="97">
        <v>100</v>
      </c>
      <c r="G189" s="97">
        <v>100</v>
      </c>
      <c r="H189" s="80"/>
      <c r="I189" s="1"/>
      <c r="J189"/>
      <c r="K189"/>
    </row>
    <row r="190" spans="1:11" ht="14.5" x14ac:dyDescent="0.35">
      <c r="B190" s="4">
        <v>5520</v>
      </c>
      <c r="C190" s="11" t="s">
        <v>26</v>
      </c>
      <c r="D190" s="12">
        <v>900</v>
      </c>
      <c r="E190" s="97">
        <v>900</v>
      </c>
      <c r="F190" s="97">
        <v>900</v>
      </c>
      <c r="G190" s="97">
        <v>0</v>
      </c>
      <c r="H190" s="80"/>
      <c r="I190" s="1"/>
      <c r="J190"/>
      <c r="K190"/>
    </row>
    <row r="191" spans="1:11" ht="14.5" x14ac:dyDescent="0.35">
      <c r="B191" s="4">
        <v>5560</v>
      </c>
      <c r="C191" s="11" t="s">
        <v>32</v>
      </c>
      <c r="D191" s="12">
        <v>6919</v>
      </c>
      <c r="E191" s="97">
        <v>7400</v>
      </c>
      <c r="F191" s="97">
        <v>6200</v>
      </c>
      <c r="G191" s="97">
        <v>9500</v>
      </c>
      <c r="H191" s="80"/>
      <c r="I191" s="1"/>
      <c r="J191"/>
      <c r="K191"/>
    </row>
    <row r="192" spans="1:11" ht="14.5" x14ac:dyDescent="0.35">
      <c r="B192" s="4">
        <v>5630</v>
      </c>
      <c r="C192" s="11" t="s">
        <v>29</v>
      </c>
      <c r="D192" s="12">
        <v>9000</v>
      </c>
      <c r="E192" s="97">
        <v>9000</v>
      </c>
      <c r="F192" s="97">
        <v>9000</v>
      </c>
      <c r="G192" s="97">
        <v>9000</v>
      </c>
      <c r="H192" s="80"/>
      <c r="I192" s="1"/>
      <c r="J192"/>
      <c r="K192"/>
    </row>
    <row r="193" spans="2:11" ht="14.5" x14ac:dyDescent="0.35">
      <c r="B193" s="4">
        <v>6510</v>
      </c>
      <c r="C193" s="11" t="s">
        <v>74</v>
      </c>
      <c r="D193" s="12">
        <v>500</v>
      </c>
      <c r="E193" s="97">
        <v>500</v>
      </c>
      <c r="F193" s="97">
        <v>500</v>
      </c>
      <c r="G193" s="97">
        <v>500</v>
      </c>
      <c r="H193" s="80"/>
      <c r="I193" s="1"/>
      <c r="J193"/>
      <c r="K193"/>
    </row>
    <row r="194" spans="2:11" ht="14.5" x14ac:dyDescent="0.35">
      <c r="B194" s="4">
        <v>6515</v>
      </c>
      <c r="C194" s="11" t="s">
        <v>44</v>
      </c>
      <c r="D194" s="12">
        <v>300</v>
      </c>
      <c r="E194" s="97">
        <v>300</v>
      </c>
      <c r="F194" s="97">
        <v>300</v>
      </c>
      <c r="G194" s="97">
        <v>300</v>
      </c>
      <c r="H194" s="80"/>
      <c r="I194" s="1"/>
      <c r="J194"/>
      <c r="K194"/>
    </row>
    <row r="195" spans="2:11" s="3" customFormat="1" ht="14.5" x14ac:dyDescent="0.35">
      <c r="B195" s="47">
        <v>6550</v>
      </c>
      <c r="C195" s="65" t="s">
        <v>33</v>
      </c>
      <c r="D195" s="15">
        <v>1500</v>
      </c>
      <c r="E195" s="97">
        <v>1500</v>
      </c>
      <c r="F195" s="97">
        <v>1700</v>
      </c>
      <c r="G195" s="97">
        <v>1700</v>
      </c>
      <c r="H195" s="83"/>
      <c r="I195" s="17"/>
    </row>
    <row r="196" spans="2:11" ht="14.5" x14ac:dyDescent="0.35">
      <c r="B196" s="4">
        <v>6570</v>
      </c>
      <c r="C196" s="11" t="s">
        <v>45</v>
      </c>
      <c r="D196" s="12">
        <v>3500</v>
      </c>
      <c r="E196" s="97">
        <v>4500</v>
      </c>
      <c r="F196" s="97">
        <v>5000</v>
      </c>
      <c r="G196" s="97">
        <v>5000</v>
      </c>
      <c r="H196" s="80"/>
      <c r="I196" s="1"/>
      <c r="J196"/>
      <c r="K196"/>
    </row>
    <row r="197" spans="2:11" ht="14.5" x14ac:dyDescent="0.35">
      <c r="B197" s="4">
        <v>6590</v>
      </c>
      <c r="C197" s="11" t="s">
        <v>46</v>
      </c>
      <c r="D197" s="12">
        <v>500</v>
      </c>
      <c r="E197" s="97">
        <v>500</v>
      </c>
      <c r="F197" s="97">
        <v>500</v>
      </c>
      <c r="G197" s="97">
        <v>500</v>
      </c>
      <c r="H197" s="80"/>
      <c r="I197" s="1"/>
      <c r="J197"/>
      <c r="K197"/>
    </row>
    <row r="198" spans="2:11" ht="14.5" x14ac:dyDescent="0.35">
      <c r="B198" s="4">
        <v>8321</v>
      </c>
      <c r="C198" s="11" t="s">
        <v>47</v>
      </c>
      <c r="D198" s="12">
        <v>7100</v>
      </c>
      <c r="E198" s="97">
        <v>5600</v>
      </c>
      <c r="F198" s="97">
        <v>5000</v>
      </c>
      <c r="G198" s="97">
        <v>5000</v>
      </c>
      <c r="H198" s="80"/>
      <c r="I198" s="1"/>
      <c r="J198"/>
      <c r="K198"/>
    </row>
    <row r="199" spans="2:11" ht="14.5" x14ac:dyDescent="0.35">
      <c r="B199" s="4">
        <v>8322</v>
      </c>
      <c r="C199" s="11" t="s">
        <v>34</v>
      </c>
      <c r="D199" s="12">
        <v>0</v>
      </c>
      <c r="E199" s="94">
        <v>0</v>
      </c>
      <c r="F199" s="94">
        <v>38000</v>
      </c>
      <c r="G199" s="94">
        <v>40000</v>
      </c>
      <c r="H199" s="80"/>
      <c r="I199" s="1"/>
      <c r="J199"/>
      <c r="K199"/>
    </row>
    <row r="200" spans="2:11" ht="14.5" x14ac:dyDescent="0.35">
      <c r="B200" s="4">
        <v>8323</v>
      </c>
      <c r="C200" s="11" t="s">
        <v>37</v>
      </c>
      <c r="D200" s="12">
        <v>39800</v>
      </c>
      <c r="E200" s="80">
        <v>20000</v>
      </c>
      <c r="F200" s="80">
        <v>0</v>
      </c>
      <c r="G200" s="80">
        <v>0</v>
      </c>
      <c r="H200" s="80"/>
      <c r="I200" s="1"/>
      <c r="J200"/>
      <c r="K200"/>
    </row>
    <row r="201" spans="2:11" ht="14.5" x14ac:dyDescent="0.35">
      <c r="B201" s="4">
        <v>8330</v>
      </c>
      <c r="C201" s="11" t="s">
        <v>113</v>
      </c>
      <c r="D201" s="12">
        <v>0</v>
      </c>
      <c r="E201" s="80">
        <v>5000</v>
      </c>
      <c r="F201" s="101">
        <v>0</v>
      </c>
      <c r="G201" s="83">
        <v>0</v>
      </c>
      <c r="H201" s="80"/>
      <c r="I201" s="1"/>
      <c r="J201"/>
      <c r="K201"/>
    </row>
    <row r="202" spans="2:11" s="79" customFormat="1" ht="14.5" x14ac:dyDescent="0.35">
      <c r="B202" s="4">
        <v>9530</v>
      </c>
      <c r="C202" s="11" t="s">
        <v>169</v>
      </c>
      <c r="D202" s="80"/>
      <c r="E202" s="80"/>
      <c r="F202" s="101"/>
      <c r="G202" s="83">
        <v>37437</v>
      </c>
      <c r="H202" s="80"/>
      <c r="I202" s="1"/>
    </row>
    <row r="203" spans="2:11" s="8" customFormat="1" x14ac:dyDescent="0.45">
      <c r="B203" s="46"/>
      <c r="C203" s="63" t="s">
        <v>21</v>
      </c>
      <c r="D203" s="20">
        <f>SUM(D182:D201)</f>
        <v>98619</v>
      </c>
      <c r="E203" s="85">
        <v>88800</v>
      </c>
      <c r="F203" s="85">
        <f>SUM(F182:F201)</f>
        <v>101200</v>
      </c>
      <c r="G203" s="186">
        <f>SUM(G182:G202)</f>
        <v>150537</v>
      </c>
      <c r="H203" s="129"/>
      <c r="I203" s="7"/>
    </row>
    <row r="204" spans="2:11" ht="14.5" x14ac:dyDescent="0.35">
      <c r="C204" s="66"/>
      <c r="D204" s="18"/>
      <c r="E204" s="80"/>
      <c r="F204" s="133"/>
      <c r="G204" s="187">
        <v>-38000</v>
      </c>
      <c r="H204" s="128"/>
      <c r="I204" s="1"/>
      <c r="J204"/>
      <c r="K204"/>
    </row>
    <row r="205" spans="2:11" ht="14.5" x14ac:dyDescent="0.35">
      <c r="C205" s="66"/>
      <c r="D205" s="18"/>
      <c r="E205" s="80"/>
      <c r="F205" s="133"/>
      <c r="G205" s="133">
        <f>G203+G204</f>
        <v>112537</v>
      </c>
      <c r="H205" s="128"/>
      <c r="I205" s="1"/>
      <c r="J205"/>
      <c r="K205"/>
    </row>
    <row r="206" spans="2:11" ht="14.5" x14ac:dyDescent="0.35">
      <c r="C206" s="65"/>
      <c r="D206" s="18"/>
      <c r="E206" s="80"/>
      <c r="F206" s="133"/>
      <c r="G206" s="133"/>
      <c r="H206" s="80"/>
      <c r="I206" s="1"/>
      <c r="J206"/>
      <c r="K206"/>
    </row>
    <row r="207" spans="2:11" s="79" customFormat="1" ht="14.5" x14ac:dyDescent="0.35">
      <c r="B207" s="4"/>
      <c r="C207" s="65"/>
      <c r="D207" s="18"/>
      <c r="E207" s="80"/>
      <c r="F207" s="133"/>
      <c r="G207" s="133"/>
      <c r="H207" s="80"/>
      <c r="I207" s="1"/>
    </row>
    <row r="208" spans="2:11" s="79" customFormat="1" ht="14.5" x14ac:dyDescent="0.35">
      <c r="B208" s="4"/>
      <c r="C208" s="65"/>
      <c r="D208" s="18"/>
      <c r="E208" s="80"/>
      <c r="F208" s="133"/>
      <c r="G208" s="133"/>
      <c r="H208" s="80"/>
      <c r="I208" s="1"/>
    </row>
    <row r="209" spans="1:11" ht="14.5" x14ac:dyDescent="0.35">
      <c r="C209" s="65"/>
      <c r="D209" s="18"/>
      <c r="E209" s="80"/>
      <c r="F209" s="133"/>
      <c r="G209" s="133"/>
      <c r="H209" s="80"/>
      <c r="I209" s="1"/>
      <c r="J209"/>
      <c r="K209"/>
    </row>
    <row r="210" spans="1:11" ht="14.5" x14ac:dyDescent="0.35">
      <c r="C210" s="65"/>
      <c r="D210" s="18"/>
      <c r="E210" s="80"/>
      <c r="F210" s="133"/>
      <c r="G210" s="133"/>
      <c r="H210" s="80"/>
      <c r="I210" s="1"/>
      <c r="J210"/>
      <c r="K210"/>
    </row>
    <row r="211" spans="1:11" ht="15.5" x14ac:dyDescent="0.35">
      <c r="A211" s="28"/>
      <c r="B211" s="42"/>
      <c r="C211" s="71" t="s">
        <v>123</v>
      </c>
      <c r="D211" s="32" t="s">
        <v>140</v>
      </c>
      <c r="E211" s="89" t="s">
        <v>141</v>
      </c>
      <c r="F211" s="89" t="s">
        <v>283</v>
      </c>
      <c r="G211" s="89" t="s">
        <v>322</v>
      </c>
      <c r="H211" s="80"/>
      <c r="I211" s="1"/>
      <c r="J211"/>
      <c r="K211"/>
    </row>
    <row r="212" spans="1:11" ht="15.75" customHeight="1" x14ac:dyDescent="0.35">
      <c r="A212" s="49" t="s">
        <v>163</v>
      </c>
      <c r="B212" s="38"/>
      <c r="C212" s="67"/>
      <c r="D212" s="51"/>
      <c r="E212" s="95"/>
      <c r="F212" s="95"/>
      <c r="G212" s="95"/>
      <c r="H212" s="80"/>
      <c r="I212" s="1"/>
      <c r="J212"/>
      <c r="K212"/>
    </row>
    <row r="213" spans="1:11" ht="14.5" x14ac:dyDescent="0.35">
      <c r="A213" s="52"/>
      <c r="B213" s="53">
        <v>4110</v>
      </c>
      <c r="C213" s="68" t="s">
        <v>148</v>
      </c>
      <c r="D213" s="73">
        <v>76200</v>
      </c>
      <c r="E213" s="99">
        <v>51693</v>
      </c>
      <c r="F213" s="99">
        <v>76174</v>
      </c>
      <c r="G213" s="99">
        <v>0</v>
      </c>
      <c r="H213" s="80"/>
      <c r="I213" s="1"/>
      <c r="J213"/>
      <c r="K213"/>
    </row>
    <row r="214" spans="1:11" ht="14.5" x14ac:dyDescent="0.35">
      <c r="A214" s="52"/>
      <c r="B214" s="53"/>
      <c r="C214" s="68" t="s">
        <v>149</v>
      </c>
      <c r="D214" s="73">
        <v>40330</v>
      </c>
      <c r="E214" s="99">
        <v>71991</v>
      </c>
      <c r="F214" s="99">
        <v>65461</v>
      </c>
      <c r="G214" s="99">
        <v>0</v>
      </c>
      <c r="H214" s="80"/>
      <c r="I214" s="1"/>
      <c r="J214"/>
      <c r="K214"/>
    </row>
    <row r="215" spans="1:11" ht="14.5" x14ac:dyDescent="0.35">
      <c r="A215" s="52"/>
      <c r="B215" s="53"/>
      <c r="C215" s="68" t="s">
        <v>129</v>
      </c>
      <c r="D215" s="73">
        <v>0</v>
      </c>
      <c r="E215" s="97">
        <v>0</v>
      </c>
      <c r="F215" s="97">
        <v>0</v>
      </c>
      <c r="G215" s="97">
        <v>0</v>
      </c>
      <c r="H215" s="80"/>
      <c r="I215" s="1"/>
      <c r="J215"/>
      <c r="K215"/>
    </row>
    <row r="216" spans="1:11" ht="14.5" x14ac:dyDescent="0.35">
      <c r="A216" s="52"/>
      <c r="B216" s="53"/>
      <c r="C216" s="68" t="s">
        <v>121</v>
      </c>
      <c r="D216" s="73">
        <v>-6000</v>
      </c>
      <c r="E216" s="97">
        <v>-4500</v>
      </c>
      <c r="F216" s="97">
        <v>0</v>
      </c>
      <c r="G216" s="97">
        <v>0</v>
      </c>
      <c r="H216" s="80"/>
      <c r="I216" s="1"/>
      <c r="J216"/>
      <c r="K216"/>
    </row>
    <row r="217" spans="1:11" ht="14.5" x14ac:dyDescent="0.35">
      <c r="A217" s="52"/>
      <c r="B217" s="53">
        <v>4510</v>
      </c>
      <c r="C217" s="68" t="s">
        <v>48</v>
      </c>
      <c r="D217" s="73">
        <v>27100</v>
      </c>
      <c r="E217" s="99">
        <v>7492</v>
      </c>
      <c r="F217" s="99">
        <v>3252</v>
      </c>
      <c r="G217" s="99">
        <v>0</v>
      </c>
      <c r="H217" s="80"/>
      <c r="I217" s="1"/>
      <c r="J217"/>
      <c r="K217"/>
    </row>
    <row r="218" spans="1:11" ht="14.5" x14ac:dyDescent="0.35">
      <c r="A218" s="52"/>
      <c r="B218" s="53">
        <v>4520</v>
      </c>
      <c r="C218" s="68" t="s">
        <v>69</v>
      </c>
      <c r="D218" s="73">
        <v>320</v>
      </c>
      <c r="E218" s="97">
        <v>173</v>
      </c>
      <c r="F218" s="97">
        <v>360</v>
      </c>
      <c r="G218" s="97">
        <v>0</v>
      </c>
      <c r="H218" s="80"/>
      <c r="I218" s="1"/>
      <c r="J218"/>
      <c r="K218"/>
    </row>
    <row r="219" spans="1:11" ht="14.5" x14ac:dyDescent="0.35">
      <c r="A219" s="52"/>
      <c r="B219" s="53">
        <v>4760</v>
      </c>
      <c r="C219" s="68" t="s">
        <v>164</v>
      </c>
      <c r="D219" s="73">
        <v>800</v>
      </c>
      <c r="E219" s="97">
        <v>1000</v>
      </c>
      <c r="F219" s="97">
        <v>1000</v>
      </c>
      <c r="G219" s="97">
        <v>2000</v>
      </c>
      <c r="H219" s="80"/>
      <c r="I219" s="1"/>
      <c r="J219"/>
      <c r="K219"/>
    </row>
    <row r="220" spans="1:11" ht="14.5" x14ac:dyDescent="0.35">
      <c r="A220" s="52"/>
      <c r="B220" s="53">
        <v>5160</v>
      </c>
      <c r="C220" s="68" t="s">
        <v>165</v>
      </c>
      <c r="D220" s="73">
        <v>16000</v>
      </c>
      <c r="E220" s="97">
        <v>16000</v>
      </c>
      <c r="F220" s="97">
        <v>16000</v>
      </c>
      <c r="G220" s="97">
        <v>22058</v>
      </c>
      <c r="H220" s="80"/>
      <c r="I220" s="1"/>
      <c r="J220"/>
      <c r="K220"/>
    </row>
    <row r="221" spans="1:11" ht="14.5" x14ac:dyDescent="0.35">
      <c r="A221" s="52"/>
      <c r="B221" s="53">
        <v>5320</v>
      </c>
      <c r="C221" s="68" t="s">
        <v>64</v>
      </c>
      <c r="D221" s="73">
        <v>0</v>
      </c>
      <c r="E221" s="97">
        <v>0</v>
      </c>
      <c r="F221" s="97">
        <v>0</v>
      </c>
      <c r="G221" s="97">
        <v>0</v>
      </c>
      <c r="H221" s="80"/>
      <c r="I221" s="1"/>
      <c r="J221"/>
      <c r="K221"/>
    </row>
    <row r="222" spans="1:11" ht="14.5" x14ac:dyDescent="0.35">
      <c r="A222" s="52"/>
      <c r="B222" s="53">
        <v>5330</v>
      </c>
      <c r="C222" s="68" t="s">
        <v>25</v>
      </c>
      <c r="D222" s="73">
        <v>0</v>
      </c>
      <c r="E222" s="97">
        <v>0</v>
      </c>
      <c r="F222" s="97">
        <v>100</v>
      </c>
      <c r="G222" s="97">
        <v>100</v>
      </c>
      <c r="H222" s="80"/>
      <c r="I222" s="1"/>
      <c r="J222"/>
      <c r="K222"/>
    </row>
    <row r="223" spans="1:11" ht="14.5" x14ac:dyDescent="0.35">
      <c r="A223" s="52"/>
      <c r="B223" s="53">
        <v>5340</v>
      </c>
      <c r="C223" s="68" t="s">
        <v>70</v>
      </c>
      <c r="D223" s="73">
        <v>500</v>
      </c>
      <c r="E223" s="97">
        <v>100</v>
      </c>
      <c r="F223" s="97">
        <v>100</v>
      </c>
      <c r="G223" s="97">
        <v>100</v>
      </c>
      <c r="H223" s="80"/>
      <c r="I223" s="1"/>
      <c r="J223"/>
      <c r="K223"/>
    </row>
    <row r="224" spans="1:11" ht="14.5" x14ac:dyDescent="0.35">
      <c r="A224" s="52"/>
      <c r="B224" s="53">
        <v>5510</v>
      </c>
      <c r="C224" s="68" t="s">
        <v>65</v>
      </c>
      <c r="D224" s="73">
        <v>0</v>
      </c>
      <c r="E224" s="97">
        <v>0</v>
      </c>
      <c r="F224" s="97">
        <v>0</v>
      </c>
      <c r="G224" s="97">
        <v>100</v>
      </c>
      <c r="H224" s="80"/>
      <c r="I224" s="1"/>
      <c r="J224"/>
      <c r="K224"/>
    </row>
    <row r="225" spans="1:11" ht="14.5" x14ac:dyDescent="0.35">
      <c r="A225" s="52"/>
      <c r="B225" s="53">
        <v>5520</v>
      </c>
      <c r="C225" s="68" t="s">
        <v>26</v>
      </c>
      <c r="D225" s="73">
        <v>600</v>
      </c>
      <c r="E225" s="97">
        <v>300</v>
      </c>
      <c r="F225" s="97">
        <v>200</v>
      </c>
      <c r="G225" s="97">
        <v>0</v>
      </c>
      <c r="H225" s="80"/>
      <c r="I225" s="1"/>
      <c r="J225"/>
      <c r="K225"/>
    </row>
    <row r="226" spans="1:11" s="79" customFormat="1" ht="14.5" x14ac:dyDescent="0.35">
      <c r="A226" s="52"/>
      <c r="B226" s="53">
        <v>5610</v>
      </c>
      <c r="C226" s="68" t="s">
        <v>285</v>
      </c>
      <c r="D226" s="97"/>
      <c r="E226" s="97"/>
      <c r="F226" s="97">
        <v>100</v>
      </c>
      <c r="G226" s="97">
        <v>100</v>
      </c>
      <c r="H226" s="80"/>
      <c r="I226" s="1"/>
    </row>
    <row r="227" spans="1:11" ht="14.5" x14ac:dyDescent="0.35">
      <c r="A227" s="52"/>
      <c r="B227" s="53">
        <v>5630</v>
      </c>
      <c r="C227" s="68" t="s">
        <v>29</v>
      </c>
      <c r="D227" s="73">
        <v>0</v>
      </c>
      <c r="E227" s="97">
        <v>1000</v>
      </c>
      <c r="F227" s="97">
        <v>500</v>
      </c>
      <c r="G227" s="97">
        <v>500</v>
      </c>
      <c r="H227" s="80"/>
      <c r="I227" s="1"/>
      <c r="J227"/>
      <c r="K227"/>
    </row>
    <row r="228" spans="1:11" ht="14.5" x14ac:dyDescent="0.35">
      <c r="A228" s="52"/>
      <c r="B228" s="53">
        <v>5720</v>
      </c>
      <c r="C228" s="68" t="s">
        <v>49</v>
      </c>
      <c r="D228" s="73">
        <v>14000</v>
      </c>
      <c r="E228" s="97">
        <v>13000</v>
      </c>
      <c r="F228" s="97">
        <v>11000</v>
      </c>
      <c r="G228" s="97">
        <v>12000</v>
      </c>
      <c r="H228" s="80"/>
      <c r="I228" s="1"/>
      <c r="J228"/>
      <c r="K228"/>
    </row>
    <row r="229" spans="1:11" ht="14.5" x14ac:dyDescent="0.35">
      <c r="A229" s="52"/>
      <c r="B229" s="53">
        <v>5930</v>
      </c>
      <c r="C229" s="68" t="s">
        <v>50</v>
      </c>
      <c r="D229" s="73">
        <v>0</v>
      </c>
      <c r="E229" s="97">
        <v>0</v>
      </c>
      <c r="F229" s="97">
        <v>500</v>
      </c>
      <c r="G229" s="97">
        <v>2000</v>
      </c>
      <c r="H229" s="80"/>
      <c r="I229" s="1"/>
      <c r="J229"/>
      <c r="K229"/>
    </row>
    <row r="230" spans="1:11" s="79" customFormat="1" ht="14.5" x14ac:dyDescent="0.35">
      <c r="A230" s="52"/>
      <c r="B230" s="53">
        <v>5940</v>
      </c>
      <c r="C230" s="68" t="s">
        <v>341</v>
      </c>
      <c r="D230" s="97"/>
      <c r="E230" s="97"/>
      <c r="F230" s="97"/>
      <c r="G230" s="97">
        <v>5000</v>
      </c>
      <c r="H230" s="80"/>
      <c r="I230" s="1"/>
    </row>
    <row r="231" spans="1:11" s="79" customFormat="1" ht="14.5" x14ac:dyDescent="0.35">
      <c r="A231" s="52"/>
      <c r="B231" s="53">
        <v>6140</v>
      </c>
      <c r="C231" s="68" t="s">
        <v>238</v>
      </c>
      <c r="D231" s="97"/>
      <c r="E231" s="97"/>
      <c r="F231" s="97">
        <v>1000</v>
      </c>
      <c r="G231" s="97">
        <v>6000</v>
      </c>
      <c r="H231" s="80"/>
      <c r="I231" s="1"/>
    </row>
    <row r="232" spans="1:11" s="79" customFormat="1" ht="14.5" x14ac:dyDescent="0.35">
      <c r="A232" s="52"/>
      <c r="B232" s="53">
        <v>6145</v>
      </c>
      <c r="C232" s="68" t="s">
        <v>287</v>
      </c>
      <c r="D232" s="97"/>
      <c r="E232" s="97"/>
      <c r="F232" s="97">
        <v>500</v>
      </c>
      <c r="G232" s="97">
        <v>300</v>
      </c>
      <c r="H232" s="80"/>
      <c r="I232" s="1"/>
    </row>
    <row r="233" spans="1:11" s="79" customFormat="1" ht="14.5" x14ac:dyDescent="0.35">
      <c r="A233" s="52"/>
      <c r="B233" s="53">
        <v>6150</v>
      </c>
      <c r="C233" s="68" t="s">
        <v>286</v>
      </c>
      <c r="D233" s="97"/>
      <c r="E233" s="97"/>
      <c r="F233" s="97">
        <v>0</v>
      </c>
      <c r="G233" s="97">
        <v>2000</v>
      </c>
      <c r="H233" s="80"/>
      <c r="I233" s="1"/>
    </row>
    <row r="234" spans="1:11" s="79" customFormat="1" ht="14.5" x14ac:dyDescent="0.35">
      <c r="A234" s="52"/>
      <c r="B234" s="53">
        <v>6155</v>
      </c>
      <c r="C234" s="68" t="s">
        <v>342</v>
      </c>
      <c r="D234" s="97"/>
      <c r="E234" s="97"/>
      <c r="F234" s="97">
        <v>500</v>
      </c>
      <c r="G234" s="97">
        <v>1000</v>
      </c>
      <c r="H234" s="80"/>
      <c r="I234" s="1"/>
    </row>
    <row r="235" spans="1:11" ht="14.5" x14ac:dyDescent="0.35">
      <c r="A235" s="52"/>
      <c r="B235" s="53">
        <v>6520</v>
      </c>
      <c r="C235" s="68" t="s">
        <v>166</v>
      </c>
      <c r="D235" s="73">
        <v>1000</v>
      </c>
      <c r="E235" s="97">
        <v>1000</v>
      </c>
      <c r="F235" s="97">
        <v>750</v>
      </c>
      <c r="G235" s="97">
        <v>500</v>
      </c>
      <c r="H235" s="80"/>
      <c r="I235" s="1"/>
      <c r="J235"/>
      <c r="K235"/>
    </row>
    <row r="236" spans="1:11" ht="14.5" x14ac:dyDescent="0.35">
      <c r="A236" s="52"/>
      <c r="B236" s="53">
        <v>6550</v>
      </c>
      <c r="C236" s="68" t="s">
        <v>33</v>
      </c>
      <c r="D236" s="73">
        <v>13000</v>
      </c>
      <c r="E236" s="97">
        <v>8000</v>
      </c>
      <c r="F236" s="97">
        <v>10000</v>
      </c>
      <c r="G236" s="97">
        <v>12000</v>
      </c>
      <c r="H236" s="80"/>
      <c r="I236" s="1"/>
      <c r="J236"/>
      <c r="K236"/>
    </row>
    <row r="237" spans="1:11" ht="14.5" x14ac:dyDescent="0.35">
      <c r="A237" s="52"/>
      <c r="B237" s="53">
        <v>6590</v>
      </c>
      <c r="C237" s="68" t="s">
        <v>343</v>
      </c>
      <c r="D237" s="73">
        <v>3000</v>
      </c>
      <c r="E237" s="97">
        <v>2000</v>
      </c>
      <c r="F237" s="97">
        <v>0</v>
      </c>
      <c r="G237" s="97">
        <v>2000</v>
      </c>
      <c r="H237" s="80"/>
      <c r="I237" s="1"/>
      <c r="J237"/>
      <c r="K237"/>
    </row>
    <row r="238" spans="1:11" s="79" customFormat="1" ht="14.5" x14ac:dyDescent="0.35">
      <c r="A238" s="52"/>
      <c r="B238" s="53">
        <v>6595</v>
      </c>
      <c r="C238" s="68" t="s">
        <v>346</v>
      </c>
      <c r="D238" s="97"/>
      <c r="E238" s="97"/>
      <c r="F238" s="97"/>
      <c r="G238" s="97">
        <v>1000</v>
      </c>
      <c r="H238" s="80"/>
      <c r="I238" s="1"/>
    </row>
    <row r="239" spans="1:11" ht="14.5" x14ac:dyDescent="0.35">
      <c r="A239" s="52"/>
      <c r="B239" s="53">
        <v>8320</v>
      </c>
      <c r="C239" s="68" t="s">
        <v>167</v>
      </c>
      <c r="D239" s="73">
        <v>3800</v>
      </c>
      <c r="E239" s="97">
        <v>1000</v>
      </c>
      <c r="F239" s="97">
        <v>1000</v>
      </c>
      <c r="G239" s="97">
        <v>2000</v>
      </c>
      <c r="H239" s="80"/>
      <c r="I239" s="1"/>
      <c r="J239"/>
      <c r="K239"/>
    </row>
    <row r="240" spans="1:11" s="8" customFormat="1" x14ac:dyDescent="0.45">
      <c r="A240" s="52"/>
      <c r="B240" s="53">
        <v>8321</v>
      </c>
      <c r="C240" s="68" t="s">
        <v>168</v>
      </c>
      <c r="D240" s="73">
        <v>1000</v>
      </c>
      <c r="E240" s="97">
        <v>1000</v>
      </c>
      <c r="F240" s="97">
        <v>1000</v>
      </c>
      <c r="G240" s="97">
        <v>2000</v>
      </c>
      <c r="H240" s="129"/>
      <c r="I240" s="7"/>
    </row>
    <row r="241" spans="1:11" ht="14.5" x14ac:dyDescent="0.35">
      <c r="A241" s="52"/>
      <c r="B241" s="53">
        <v>8330</v>
      </c>
      <c r="C241" s="68" t="s">
        <v>113</v>
      </c>
      <c r="D241" s="73">
        <v>0</v>
      </c>
      <c r="E241" s="99">
        <v>0</v>
      </c>
      <c r="F241" s="99">
        <v>5000</v>
      </c>
      <c r="G241" s="99">
        <v>5000</v>
      </c>
      <c r="H241" s="80"/>
      <c r="I241" s="1"/>
      <c r="J241"/>
      <c r="K241"/>
    </row>
    <row r="242" spans="1:11" s="79" customFormat="1" ht="14.5" x14ac:dyDescent="0.35">
      <c r="A242" s="52"/>
      <c r="B242" s="53"/>
      <c r="C242" s="68" t="s">
        <v>347</v>
      </c>
      <c r="D242" s="97"/>
      <c r="E242" s="99"/>
      <c r="F242" s="99"/>
      <c r="G242" s="99">
        <v>2000</v>
      </c>
      <c r="H242" s="80"/>
      <c r="I242" s="1"/>
    </row>
    <row r="243" spans="1:11" s="79" customFormat="1" ht="14.5" x14ac:dyDescent="0.35">
      <c r="A243" s="52"/>
      <c r="B243" s="53">
        <v>8340</v>
      </c>
      <c r="C243" s="68" t="s">
        <v>291</v>
      </c>
      <c r="D243" s="97"/>
      <c r="E243" s="143"/>
      <c r="F243" s="143">
        <v>14500</v>
      </c>
      <c r="G243" s="143">
        <v>1000</v>
      </c>
      <c r="H243" s="80"/>
      <c r="I243" s="1"/>
    </row>
    <row r="244" spans="1:11" s="79" customFormat="1" ht="14.5" x14ac:dyDescent="0.35">
      <c r="A244" s="52"/>
      <c r="B244" s="189">
        <v>8360</v>
      </c>
      <c r="C244" s="68" t="s">
        <v>348</v>
      </c>
      <c r="D244" s="97"/>
      <c r="E244" s="143"/>
      <c r="F244" s="143"/>
      <c r="G244" s="143">
        <v>500</v>
      </c>
      <c r="H244" s="80"/>
      <c r="I244" s="1"/>
    </row>
    <row r="245" spans="1:11" ht="14.5" x14ac:dyDescent="0.35">
      <c r="A245" s="52"/>
      <c r="B245" s="53">
        <v>8338</v>
      </c>
      <c r="C245" s="68" t="s">
        <v>51</v>
      </c>
      <c r="D245" s="73">
        <v>35000</v>
      </c>
      <c r="E245" s="97">
        <v>30000</v>
      </c>
      <c r="F245" s="97">
        <v>30000</v>
      </c>
      <c r="G245" s="97">
        <v>0</v>
      </c>
      <c r="H245" s="80"/>
      <c r="I245" s="1"/>
      <c r="J245"/>
      <c r="K245"/>
    </row>
    <row r="246" spans="1:11" ht="14.5" x14ac:dyDescent="0.35">
      <c r="A246" s="52"/>
      <c r="B246" s="53">
        <v>9530</v>
      </c>
      <c r="C246" s="68" t="s">
        <v>169</v>
      </c>
      <c r="D246" s="73">
        <v>0</v>
      </c>
      <c r="E246" s="97">
        <v>0</v>
      </c>
      <c r="F246" s="97">
        <v>0</v>
      </c>
      <c r="G246" s="97">
        <v>0</v>
      </c>
      <c r="H246" s="80"/>
      <c r="I246" s="1"/>
      <c r="J246"/>
      <c r="K246"/>
    </row>
    <row r="247" spans="1:11" ht="14.5" x14ac:dyDescent="0.35">
      <c r="A247" s="52"/>
      <c r="B247" s="53"/>
      <c r="C247" s="68"/>
      <c r="D247" s="73"/>
      <c r="E247" s="97"/>
      <c r="F247" s="97"/>
      <c r="G247" s="97"/>
      <c r="H247" s="128"/>
      <c r="I247" s="1"/>
      <c r="J247"/>
      <c r="K247"/>
    </row>
    <row r="248" spans="1:11" ht="15.5" x14ac:dyDescent="0.35">
      <c r="A248" s="54"/>
      <c r="B248" s="55"/>
      <c r="C248" s="69" t="s">
        <v>21</v>
      </c>
      <c r="D248" s="37">
        <f>SUM(D213:D247)</f>
        <v>226650</v>
      </c>
      <c r="E248" s="92">
        <v>201249</v>
      </c>
      <c r="F248" s="136">
        <f>SUM(F213:F246)</f>
        <v>238997</v>
      </c>
      <c r="G248" s="136">
        <f>SUM(G213:G246)</f>
        <v>81258</v>
      </c>
      <c r="H248" s="128"/>
      <c r="I248" s="1"/>
      <c r="J248"/>
      <c r="K248"/>
    </row>
    <row r="249" spans="1:11" ht="14.5" x14ac:dyDescent="0.35">
      <c r="A249" s="52"/>
      <c r="B249" s="53"/>
      <c r="C249" s="68"/>
      <c r="D249" s="36"/>
      <c r="E249" s="91"/>
      <c r="F249" s="133"/>
      <c r="G249" s="133"/>
      <c r="H249" s="80"/>
      <c r="I249" s="1"/>
      <c r="J249"/>
      <c r="K249"/>
    </row>
    <row r="250" spans="1:11" ht="14.5" x14ac:dyDescent="0.35">
      <c r="A250" s="52"/>
      <c r="B250" s="53">
        <v>4760</v>
      </c>
      <c r="C250" s="68" t="s">
        <v>170</v>
      </c>
      <c r="E250" s="91">
        <v>600</v>
      </c>
      <c r="F250" s="133"/>
      <c r="G250" s="133"/>
      <c r="H250" s="128"/>
      <c r="I250" s="1"/>
      <c r="J250"/>
      <c r="K250"/>
    </row>
    <row r="251" spans="1:11" ht="14.5" x14ac:dyDescent="0.35">
      <c r="A251" s="35"/>
      <c r="B251" s="38"/>
      <c r="C251" s="67"/>
      <c r="E251" s="90"/>
      <c r="F251" s="133"/>
      <c r="G251" s="133"/>
      <c r="H251" s="128"/>
      <c r="I251" s="1"/>
      <c r="J251"/>
      <c r="K251"/>
    </row>
    <row r="252" spans="1:11" ht="14.5" x14ac:dyDescent="0.35">
      <c r="A252" s="52"/>
      <c r="B252" s="53" t="s">
        <v>105</v>
      </c>
      <c r="C252" s="67"/>
      <c r="E252" s="90"/>
      <c r="F252" s="133"/>
      <c r="G252" s="133"/>
      <c r="H252" s="128"/>
      <c r="I252" s="1"/>
      <c r="J252"/>
      <c r="K252"/>
    </row>
    <row r="253" spans="1:11" ht="14.5" x14ac:dyDescent="0.35">
      <c r="A253" s="52"/>
      <c r="B253" s="53"/>
      <c r="C253" s="68" t="s">
        <v>171</v>
      </c>
      <c r="E253" s="91">
        <v>1000</v>
      </c>
      <c r="F253" s="133"/>
      <c r="G253" s="133"/>
      <c r="H253" s="128"/>
      <c r="I253" s="1"/>
      <c r="J253"/>
      <c r="K253"/>
    </row>
    <row r="254" spans="1:11" ht="14.5" x14ac:dyDescent="0.35">
      <c r="A254" s="52"/>
      <c r="B254" s="53"/>
      <c r="C254" s="68" t="s">
        <v>171</v>
      </c>
      <c r="E254" s="91">
        <v>1000</v>
      </c>
      <c r="F254" s="133"/>
      <c r="G254" s="133"/>
      <c r="H254" s="128"/>
      <c r="I254" s="1"/>
      <c r="J254"/>
      <c r="K254"/>
    </row>
    <row r="255" spans="1:11" ht="14.5" x14ac:dyDescent="0.35">
      <c r="A255" s="35"/>
      <c r="B255" s="53"/>
      <c r="C255" s="68" t="s">
        <v>172</v>
      </c>
      <c r="E255" s="91">
        <v>500</v>
      </c>
      <c r="F255" s="133"/>
      <c r="G255" s="133"/>
      <c r="H255" s="128"/>
      <c r="I255" s="1"/>
      <c r="J255"/>
      <c r="K255"/>
    </row>
    <row r="256" spans="1:11" ht="14.5" x14ac:dyDescent="0.35">
      <c r="A256" s="35"/>
      <c r="B256" s="38"/>
      <c r="C256" s="67"/>
      <c r="E256" s="91">
        <v>2500</v>
      </c>
      <c r="F256" s="133"/>
      <c r="G256" s="133"/>
      <c r="H256" s="128"/>
      <c r="I256" s="1"/>
      <c r="J256"/>
      <c r="K256"/>
    </row>
    <row r="257" spans="1:11" ht="14.5" x14ac:dyDescent="0.35">
      <c r="A257" s="52"/>
      <c r="B257" s="38">
        <v>4110</v>
      </c>
      <c r="C257" s="67" t="s">
        <v>179</v>
      </c>
      <c r="D257" s="35"/>
      <c r="E257" s="90"/>
      <c r="F257" s="133"/>
      <c r="G257" s="133"/>
      <c r="H257" s="128"/>
      <c r="I257" s="1"/>
      <c r="J257"/>
      <c r="K257"/>
    </row>
    <row r="258" spans="1:11" s="79" customFormat="1" ht="14.5" x14ac:dyDescent="0.35">
      <c r="A258" s="52"/>
      <c r="B258" s="93">
        <v>4510</v>
      </c>
      <c r="C258" s="67" t="s">
        <v>180</v>
      </c>
      <c r="D258" s="90"/>
      <c r="E258" s="90"/>
      <c r="F258" s="133"/>
      <c r="G258" s="133"/>
      <c r="H258" s="128"/>
      <c r="I258" s="1"/>
    </row>
    <row r="259" spans="1:11" s="79" customFormat="1" ht="14.5" x14ac:dyDescent="0.35">
      <c r="A259" s="52"/>
      <c r="B259" s="93"/>
      <c r="C259" s="67"/>
      <c r="D259" s="90"/>
      <c r="E259" s="90"/>
      <c r="F259" s="133"/>
      <c r="G259" s="133"/>
      <c r="H259" s="128"/>
      <c r="I259" s="1"/>
    </row>
    <row r="260" spans="1:11" ht="14.5" x14ac:dyDescent="0.35">
      <c r="A260" s="35"/>
      <c r="B260" s="38"/>
      <c r="C260" s="67"/>
      <c r="D260" s="27"/>
      <c r="E260" s="94"/>
      <c r="F260" s="133"/>
      <c r="G260" s="133"/>
      <c r="H260" s="128"/>
      <c r="I260" s="1"/>
      <c r="J260"/>
      <c r="K260"/>
    </row>
    <row r="261" spans="1:11" ht="14.5" x14ac:dyDescent="0.35">
      <c r="A261" s="35"/>
      <c r="B261" s="38"/>
      <c r="C261" s="67"/>
      <c r="D261" s="27"/>
      <c r="E261" s="94"/>
      <c r="F261" s="133"/>
      <c r="G261" s="133"/>
      <c r="H261" s="128"/>
      <c r="I261" s="1"/>
      <c r="J261"/>
      <c r="K261"/>
    </row>
    <row r="262" spans="1:11" ht="14.5" x14ac:dyDescent="0.35">
      <c r="A262" s="35"/>
      <c r="B262" s="38"/>
      <c r="C262" s="67"/>
      <c r="D262" s="27"/>
      <c r="E262" s="94"/>
      <c r="F262" s="133"/>
      <c r="G262" s="133"/>
      <c r="H262" s="128"/>
      <c r="I262" s="1"/>
      <c r="J262"/>
      <c r="K262"/>
    </row>
    <row r="263" spans="1:11" ht="14.5" x14ac:dyDescent="0.35">
      <c r="A263" s="35"/>
      <c r="B263" s="38"/>
      <c r="C263" s="67"/>
      <c r="D263" s="27"/>
      <c r="E263" s="94"/>
      <c r="F263" s="133"/>
      <c r="G263" s="133"/>
      <c r="H263" s="128"/>
      <c r="I263" s="1"/>
      <c r="J263"/>
      <c r="K263"/>
    </row>
    <row r="264" spans="1:11" ht="15.5" x14ac:dyDescent="0.35">
      <c r="A264" s="28"/>
      <c r="B264" s="42"/>
      <c r="C264" s="69" t="s">
        <v>145</v>
      </c>
      <c r="D264" s="32" t="s">
        <v>140</v>
      </c>
      <c r="E264" s="89" t="s">
        <v>141</v>
      </c>
      <c r="F264" s="89" t="s">
        <v>283</v>
      </c>
      <c r="G264" s="89" t="s">
        <v>322</v>
      </c>
      <c r="H264" s="80"/>
      <c r="I264" s="1"/>
      <c r="J264"/>
      <c r="K264"/>
    </row>
    <row r="265" spans="1:11" ht="15" customHeight="1" x14ac:dyDescent="0.35">
      <c r="A265" s="56" t="s">
        <v>152</v>
      </c>
      <c r="B265" s="38"/>
      <c r="C265" s="67"/>
      <c r="D265" s="51"/>
      <c r="E265" s="95"/>
      <c r="F265" s="95"/>
      <c r="G265" s="95"/>
      <c r="H265" s="80"/>
      <c r="I265" s="1"/>
      <c r="J265"/>
      <c r="K265"/>
    </row>
    <row r="266" spans="1:11" ht="14.5" x14ac:dyDescent="0.35">
      <c r="A266" s="50"/>
      <c r="B266" s="53">
        <v>4110</v>
      </c>
      <c r="C266" s="68" t="s">
        <v>148</v>
      </c>
      <c r="D266" s="73">
        <v>6000</v>
      </c>
      <c r="E266" s="97">
        <v>4500</v>
      </c>
      <c r="F266" s="97">
        <v>6000</v>
      </c>
      <c r="G266" s="97">
        <v>0</v>
      </c>
      <c r="H266" s="80"/>
      <c r="I266" s="1"/>
      <c r="J266"/>
      <c r="K266"/>
    </row>
    <row r="267" spans="1:11" ht="14.5" x14ac:dyDescent="0.35">
      <c r="A267" s="50"/>
      <c r="B267" s="53"/>
      <c r="C267" s="68" t="s">
        <v>149</v>
      </c>
      <c r="D267" s="73">
        <v>0</v>
      </c>
      <c r="E267" s="97">
        <v>0</v>
      </c>
      <c r="F267" s="97">
        <v>0</v>
      </c>
      <c r="G267" s="97">
        <v>0</v>
      </c>
      <c r="H267" s="80"/>
      <c r="I267" s="1"/>
      <c r="J267"/>
      <c r="K267"/>
    </row>
    <row r="268" spans="1:11" ht="14.5" x14ac:dyDescent="0.35">
      <c r="A268" s="50"/>
      <c r="B268" s="53"/>
      <c r="C268" s="68" t="s">
        <v>129</v>
      </c>
      <c r="D268" s="73">
        <v>0</v>
      </c>
      <c r="E268" s="97">
        <v>0</v>
      </c>
      <c r="F268" s="97">
        <v>0</v>
      </c>
      <c r="G268" s="97">
        <v>0</v>
      </c>
      <c r="H268" s="80"/>
      <c r="I268" s="1"/>
      <c r="J268"/>
      <c r="K268"/>
    </row>
    <row r="269" spans="1:11" ht="14.5" x14ac:dyDescent="0.35">
      <c r="A269" s="52"/>
      <c r="B269" s="53">
        <v>5110</v>
      </c>
      <c r="C269" s="68" t="s">
        <v>153</v>
      </c>
      <c r="D269" s="73">
        <v>5000</v>
      </c>
      <c r="E269" s="97">
        <v>7550</v>
      </c>
      <c r="F269" s="97">
        <v>4000</v>
      </c>
      <c r="G269" s="97">
        <v>4000</v>
      </c>
      <c r="H269" s="80"/>
      <c r="I269" s="1"/>
      <c r="J269"/>
      <c r="K269"/>
    </row>
    <row r="270" spans="1:11" s="79" customFormat="1" ht="14.5" x14ac:dyDescent="0.35">
      <c r="A270" s="52"/>
      <c r="B270" s="53"/>
      <c r="C270" s="68" t="s">
        <v>288</v>
      </c>
      <c r="D270" s="97"/>
      <c r="E270" s="97"/>
      <c r="F270" s="97">
        <v>500</v>
      </c>
      <c r="G270" s="97">
        <v>1000</v>
      </c>
      <c r="H270" s="80"/>
      <c r="I270" s="1"/>
    </row>
    <row r="271" spans="1:11" s="79" customFormat="1" ht="14.5" x14ac:dyDescent="0.35">
      <c r="A271" s="52"/>
      <c r="B271" s="53"/>
      <c r="C271" s="68" t="s">
        <v>289</v>
      </c>
      <c r="D271" s="97"/>
      <c r="E271" s="97"/>
      <c r="F271" s="97">
        <v>500</v>
      </c>
      <c r="G271" s="97">
        <v>1000</v>
      </c>
      <c r="H271" s="80"/>
      <c r="I271" s="1"/>
    </row>
    <row r="272" spans="1:11" ht="14.5" x14ac:dyDescent="0.35">
      <c r="A272" s="52"/>
      <c r="B272" s="53">
        <v>5125</v>
      </c>
      <c r="C272" s="68" t="s">
        <v>154</v>
      </c>
      <c r="D272" s="73">
        <v>2500</v>
      </c>
      <c r="E272" s="97">
        <v>2650</v>
      </c>
      <c r="F272" s="97">
        <v>2250</v>
      </c>
      <c r="G272" s="97">
        <v>1000</v>
      </c>
      <c r="H272" s="80"/>
      <c r="I272" s="1"/>
      <c r="J272"/>
      <c r="K272"/>
    </row>
    <row r="273" spans="1:11" ht="14.5" x14ac:dyDescent="0.35">
      <c r="A273" s="52"/>
      <c r="B273" s="53">
        <v>5320</v>
      </c>
      <c r="C273" s="68" t="s">
        <v>54</v>
      </c>
      <c r="D273" s="73">
        <v>0</v>
      </c>
      <c r="E273" s="97">
        <v>0</v>
      </c>
      <c r="F273" s="97">
        <v>0</v>
      </c>
      <c r="G273" s="97">
        <v>0</v>
      </c>
      <c r="H273" s="80"/>
      <c r="I273" s="1"/>
      <c r="J273"/>
      <c r="K273"/>
    </row>
    <row r="274" spans="1:11" ht="14.5" x14ac:dyDescent="0.35">
      <c r="A274" s="52"/>
      <c r="B274" s="53">
        <v>5510</v>
      </c>
      <c r="C274" s="68" t="s">
        <v>65</v>
      </c>
      <c r="D274" s="73">
        <v>0</v>
      </c>
      <c r="E274" s="97">
        <v>0</v>
      </c>
      <c r="F274" s="97">
        <v>0</v>
      </c>
      <c r="G274" s="97">
        <v>0</v>
      </c>
      <c r="H274" s="80"/>
      <c r="I274" s="1"/>
      <c r="J274"/>
      <c r="K274"/>
    </row>
    <row r="275" spans="1:11" ht="14.5" x14ac:dyDescent="0.35">
      <c r="A275" s="52"/>
      <c r="B275" s="53">
        <v>5520</v>
      </c>
      <c r="C275" s="68" t="s">
        <v>344</v>
      </c>
      <c r="D275" s="73">
        <v>360</v>
      </c>
      <c r="E275" s="97">
        <v>312</v>
      </c>
      <c r="F275" s="97">
        <v>320</v>
      </c>
      <c r="G275" s="97">
        <v>500</v>
      </c>
      <c r="H275" s="80"/>
      <c r="I275" s="1"/>
      <c r="J275"/>
      <c r="K275"/>
    </row>
    <row r="276" spans="1:11" ht="14.5" x14ac:dyDescent="0.35">
      <c r="A276" s="52"/>
      <c r="B276" s="53">
        <v>5710</v>
      </c>
      <c r="C276" s="68" t="s">
        <v>52</v>
      </c>
      <c r="D276" s="73">
        <v>16500</v>
      </c>
      <c r="E276" s="97">
        <v>15600</v>
      </c>
      <c r="F276" s="97">
        <v>16000</v>
      </c>
      <c r="G276" s="97">
        <v>16000</v>
      </c>
      <c r="H276" s="80"/>
      <c r="I276" s="1"/>
      <c r="J276"/>
      <c r="K276"/>
    </row>
    <row r="277" spans="1:11" ht="14.5" x14ac:dyDescent="0.35">
      <c r="A277" s="52"/>
      <c r="B277" s="53">
        <v>6512</v>
      </c>
      <c r="C277" s="68" t="s">
        <v>53</v>
      </c>
      <c r="D277" s="73">
        <v>1900</v>
      </c>
      <c r="E277" s="97">
        <v>1900</v>
      </c>
      <c r="F277" s="97">
        <v>1900</v>
      </c>
      <c r="G277" s="97">
        <v>2100</v>
      </c>
      <c r="H277" s="80"/>
      <c r="I277" s="1"/>
      <c r="J277"/>
      <c r="K277"/>
    </row>
    <row r="278" spans="1:11" ht="14.5" x14ac:dyDescent="0.35">
      <c r="A278" s="52"/>
      <c r="B278" s="53">
        <v>6590</v>
      </c>
      <c r="C278" s="68" t="s">
        <v>46</v>
      </c>
      <c r="D278" s="73">
        <v>200</v>
      </c>
      <c r="E278" s="97">
        <v>0</v>
      </c>
      <c r="F278" s="97">
        <v>0</v>
      </c>
      <c r="G278" s="97">
        <v>200</v>
      </c>
      <c r="H278" s="80"/>
      <c r="I278" s="1"/>
      <c r="J278"/>
      <c r="K278"/>
    </row>
    <row r="279" spans="1:11" ht="14.5" x14ac:dyDescent="0.35">
      <c r="A279" s="52"/>
      <c r="B279" s="53">
        <v>8320</v>
      </c>
      <c r="C279" s="68" t="s">
        <v>155</v>
      </c>
      <c r="D279" s="73">
        <v>0</v>
      </c>
      <c r="E279" s="97">
        <v>0</v>
      </c>
      <c r="F279" s="97">
        <v>0</v>
      </c>
      <c r="G279" s="97">
        <v>0</v>
      </c>
      <c r="H279" s="80"/>
      <c r="I279" s="1"/>
      <c r="J279"/>
      <c r="K279"/>
    </row>
    <row r="280" spans="1:11" ht="14.5" x14ac:dyDescent="0.35">
      <c r="A280" s="52"/>
      <c r="B280" s="53">
        <v>8321</v>
      </c>
      <c r="C280" s="68" t="s">
        <v>68</v>
      </c>
      <c r="D280" s="73">
        <v>0</v>
      </c>
      <c r="E280" s="97">
        <v>0</v>
      </c>
      <c r="F280" s="97">
        <v>0</v>
      </c>
      <c r="G280" s="97">
        <v>0</v>
      </c>
      <c r="H280" s="80"/>
      <c r="I280" s="1"/>
      <c r="J280"/>
      <c r="K280"/>
    </row>
    <row r="281" spans="1:11" ht="14.5" x14ac:dyDescent="0.35">
      <c r="A281" s="52"/>
      <c r="B281" s="53">
        <v>8330</v>
      </c>
      <c r="C281" s="68" t="s">
        <v>113</v>
      </c>
      <c r="D281" s="73">
        <v>0</v>
      </c>
      <c r="E281" s="97">
        <v>0</v>
      </c>
      <c r="F281" s="99">
        <v>5000</v>
      </c>
      <c r="G281" s="99">
        <v>1000</v>
      </c>
      <c r="H281" s="80"/>
      <c r="I281" s="1"/>
      <c r="J281"/>
      <c r="K281"/>
    </row>
    <row r="282" spans="1:11" s="79" customFormat="1" ht="14.5" x14ac:dyDescent="0.35">
      <c r="A282" s="52"/>
      <c r="B282" s="53"/>
      <c r="C282" s="68" t="s">
        <v>290</v>
      </c>
      <c r="D282" s="97"/>
      <c r="E282" s="97"/>
      <c r="F282" s="99">
        <v>1000</v>
      </c>
      <c r="G282" s="99">
        <v>1000</v>
      </c>
      <c r="H282" s="80"/>
      <c r="I282" s="1"/>
    </row>
    <row r="283" spans="1:11" ht="14.5" x14ac:dyDescent="0.35">
      <c r="A283" s="52"/>
      <c r="B283" s="53">
        <v>8350</v>
      </c>
      <c r="C283" s="68" t="s">
        <v>156</v>
      </c>
      <c r="D283" s="73">
        <v>3150</v>
      </c>
      <c r="E283" s="99">
        <v>800</v>
      </c>
      <c r="F283" s="99">
        <v>0</v>
      </c>
      <c r="G283" s="99">
        <v>0</v>
      </c>
      <c r="H283" s="80"/>
      <c r="I283" s="1"/>
      <c r="J283"/>
      <c r="K283"/>
    </row>
    <row r="284" spans="1:11" ht="14.5" x14ac:dyDescent="0.35">
      <c r="A284" s="52"/>
      <c r="B284" s="53"/>
      <c r="C284" s="68"/>
      <c r="D284" s="36"/>
      <c r="E284" s="91"/>
      <c r="F284" s="91"/>
      <c r="G284" s="91"/>
      <c r="H284" s="80"/>
      <c r="I284" s="1"/>
      <c r="J284"/>
      <c r="K284"/>
    </row>
    <row r="285" spans="1:11" ht="15.5" x14ac:dyDescent="0.35">
      <c r="A285" s="54"/>
      <c r="B285" s="55"/>
      <c r="C285" s="69" t="s">
        <v>21</v>
      </c>
      <c r="D285" s="37">
        <f>SUM(D266:D284)</f>
        <v>35610</v>
      </c>
      <c r="E285" s="92">
        <v>33312</v>
      </c>
      <c r="F285" s="136">
        <f>SUM(F266:F284)</f>
        <v>37470</v>
      </c>
      <c r="G285" s="136">
        <f>SUM(G266:G284)</f>
        <v>27800</v>
      </c>
      <c r="H285" s="80"/>
      <c r="I285" s="1"/>
      <c r="J285"/>
      <c r="K285"/>
    </row>
    <row r="286" spans="1:11" ht="14.5" x14ac:dyDescent="0.35">
      <c r="A286" s="56"/>
      <c r="B286" s="38"/>
      <c r="C286" s="67"/>
      <c r="D286" s="51"/>
      <c r="E286" s="95"/>
      <c r="F286" s="133"/>
      <c r="G286" s="133"/>
      <c r="H286" s="80"/>
      <c r="I286" s="1"/>
      <c r="J286"/>
      <c r="K286"/>
    </row>
    <row r="287" spans="1:11" ht="14.5" x14ac:dyDescent="0.35">
      <c r="A287" s="50"/>
      <c r="B287" s="53">
        <v>5110</v>
      </c>
      <c r="C287" s="67"/>
      <c r="D287" s="35"/>
      <c r="E287" s="91"/>
      <c r="F287" s="133"/>
      <c r="G287" s="133"/>
      <c r="H287" s="80"/>
      <c r="I287" s="1"/>
      <c r="J287"/>
      <c r="K287"/>
    </row>
    <row r="288" spans="1:11" ht="14.5" x14ac:dyDescent="0.35">
      <c r="A288" s="50"/>
      <c r="B288" s="53"/>
      <c r="C288" s="68" t="s">
        <v>119</v>
      </c>
      <c r="E288" s="97">
        <v>1000</v>
      </c>
      <c r="F288" s="133"/>
      <c r="G288" s="133"/>
      <c r="H288" s="80"/>
      <c r="I288" s="1"/>
      <c r="J288"/>
      <c r="K288"/>
    </row>
    <row r="289" spans="1:11" ht="14.5" x14ac:dyDescent="0.35">
      <c r="A289" s="50"/>
      <c r="B289" s="53"/>
      <c r="C289" s="68" t="s">
        <v>126</v>
      </c>
      <c r="E289" s="97">
        <v>500</v>
      </c>
      <c r="F289" s="133"/>
      <c r="G289" s="133"/>
      <c r="H289" s="80"/>
      <c r="I289" s="1"/>
      <c r="J289"/>
      <c r="K289"/>
    </row>
    <row r="290" spans="1:11" ht="14.5" x14ac:dyDescent="0.35">
      <c r="A290" s="52"/>
      <c r="B290" s="53"/>
      <c r="C290" s="68" t="s">
        <v>150</v>
      </c>
      <c r="E290" s="97">
        <v>1500</v>
      </c>
      <c r="F290" s="133"/>
      <c r="G290" s="133"/>
      <c r="H290" s="80"/>
      <c r="I290" s="1"/>
      <c r="J290"/>
      <c r="K290"/>
    </row>
    <row r="291" spans="1:11" ht="14.5" x14ac:dyDescent="0.35">
      <c r="A291" s="52"/>
      <c r="B291" s="53"/>
      <c r="C291" s="68" t="s">
        <v>151</v>
      </c>
      <c r="E291" s="97">
        <v>1550</v>
      </c>
      <c r="F291" s="133"/>
      <c r="G291" s="133"/>
      <c r="H291" s="80"/>
      <c r="I291" s="1"/>
      <c r="J291"/>
      <c r="K291"/>
    </row>
    <row r="292" spans="1:11" ht="14.5" x14ac:dyDescent="0.35">
      <c r="A292" s="52"/>
      <c r="B292" s="53"/>
      <c r="C292" s="70" t="s">
        <v>157</v>
      </c>
      <c r="E292" s="97">
        <v>2000</v>
      </c>
      <c r="F292" s="133"/>
      <c r="G292" s="133"/>
      <c r="H292" s="80"/>
      <c r="I292" s="1"/>
      <c r="J292"/>
      <c r="K292"/>
    </row>
    <row r="293" spans="1:11" ht="14.5" x14ac:dyDescent="0.35">
      <c r="A293" s="52"/>
      <c r="B293" s="38"/>
      <c r="C293" s="68" t="s">
        <v>127</v>
      </c>
      <c r="E293" s="97">
        <v>1000</v>
      </c>
      <c r="F293" s="133"/>
      <c r="G293" s="133"/>
      <c r="H293" s="80"/>
      <c r="I293" s="1"/>
      <c r="J293"/>
      <c r="K293"/>
    </row>
    <row r="294" spans="1:11" ht="14.5" x14ac:dyDescent="0.35">
      <c r="A294" s="52"/>
      <c r="B294" s="38"/>
      <c r="C294" s="67"/>
      <c r="E294" s="97">
        <v>7550</v>
      </c>
      <c r="F294" s="133"/>
      <c r="G294" s="133"/>
      <c r="H294" s="80"/>
      <c r="I294" s="1"/>
      <c r="J294"/>
      <c r="K294"/>
    </row>
    <row r="295" spans="1:11" ht="14.5" x14ac:dyDescent="0.35">
      <c r="A295" s="52"/>
      <c r="B295" s="38"/>
      <c r="C295" s="67"/>
      <c r="E295" s="93"/>
      <c r="F295" s="133"/>
      <c r="G295" s="133"/>
      <c r="H295" s="80"/>
      <c r="I295" s="1"/>
      <c r="J295"/>
      <c r="K295"/>
    </row>
    <row r="296" spans="1:11" ht="14.5" x14ac:dyDescent="0.35">
      <c r="A296" s="52"/>
      <c r="B296" s="38"/>
      <c r="C296" s="67"/>
      <c r="E296" s="93"/>
      <c r="F296" s="133"/>
      <c r="G296" s="133"/>
      <c r="H296" s="80"/>
      <c r="I296" s="1"/>
      <c r="J296"/>
      <c r="K296"/>
    </row>
    <row r="297" spans="1:11" ht="14.5" x14ac:dyDescent="0.35">
      <c r="A297" s="52"/>
      <c r="B297" s="53">
        <v>8350</v>
      </c>
      <c r="C297" s="67"/>
      <c r="E297" s="97"/>
      <c r="F297" s="133"/>
      <c r="G297" s="133"/>
      <c r="H297" s="80"/>
      <c r="I297" s="1"/>
      <c r="J297"/>
      <c r="K297"/>
    </row>
    <row r="298" spans="1:11" ht="14.5" x14ac:dyDescent="0.35">
      <c r="A298" s="52"/>
      <c r="B298" s="53"/>
      <c r="C298" s="68" t="s">
        <v>158</v>
      </c>
      <c r="E298" s="99">
        <v>4100</v>
      </c>
      <c r="F298" s="133"/>
      <c r="G298" s="133"/>
      <c r="H298" s="80"/>
      <c r="I298" s="1"/>
      <c r="J298"/>
      <c r="K298"/>
    </row>
    <row r="299" spans="1:11" ht="14.5" x14ac:dyDescent="0.35">
      <c r="A299" s="52"/>
      <c r="B299" s="53"/>
      <c r="C299" s="68" t="s">
        <v>159</v>
      </c>
      <c r="E299" s="99">
        <v>1800</v>
      </c>
      <c r="F299" s="133"/>
      <c r="G299" s="133"/>
      <c r="H299" s="80"/>
      <c r="I299" s="1"/>
      <c r="J299"/>
      <c r="K299"/>
    </row>
    <row r="300" spans="1:11" ht="14.5" x14ac:dyDescent="0.35">
      <c r="A300" s="52"/>
      <c r="B300" s="53"/>
      <c r="C300" s="68" t="s">
        <v>160</v>
      </c>
      <c r="E300" s="99">
        <v>2300</v>
      </c>
      <c r="F300" s="133"/>
      <c r="G300" s="133"/>
      <c r="H300" s="80"/>
      <c r="I300" s="1"/>
      <c r="J300"/>
      <c r="K300"/>
    </row>
    <row r="301" spans="1:11" ht="14.5" x14ac:dyDescent="0.35">
      <c r="A301" s="52"/>
      <c r="B301" s="53"/>
      <c r="C301" s="68" t="s">
        <v>161</v>
      </c>
      <c r="E301" s="99">
        <v>15000</v>
      </c>
      <c r="F301" s="133"/>
      <c r="G301" s="133"/>
      <c r="H301" s="80"/>
      <c r="I301" s="1"/>
      <c r="J301"/>
      <c r="K301"/>
    </row>
    <row r="302" spans="1:11" ht="14.5" x14ac:dyDescent="0.35">
      <c r="A302" s="35"/>
      <c r="B302" s="53"/>
      <c r="C302" s="68" t="s">
        <v>162</v>
      </c>
      <c r="E302" s="97">
        <v>800</v>
      </c>
      <c r="F302" s="133"/>
      <c r="G302" s="133"/>
      <c r="H302" s="80"/>
      <c r="I302" s="1"/>
      <c r="J302"/>
      <c r="K302"/>
    </row>
    <row r="303" spans="1:11" s="79" customFormat="1" ht="21" x14ac:dyDescent="0.5">
      <c r="A303" s="28"/>
      <c r="B303" s="42"/>
      <c r="C303" s="64" t="s">
        <v>107</v>
      </c>
      <c r="D303" s="89" t="s">
        <v>140</v>
      </c>
      <c r="E303" s="89" t="s">
        <v>141</v>
      </c>
      <c r="F303" s="132" t="s">
        <v>282</v>
      </c>
      <c r="G303" s="132" t="s">
        <v>321</v>
      </c>
      <c r="H303" s="80"/>
      <c r="I303" s="1"/>
    </row>
    <row r="304" spans="1:11" s="79" customFormat="1" ht="15" customHeight="1" x14ac:dyDescent="0.5">
      <c r="B304" s="45"/>
      <c r="C304" s="64"/>
      <c r="E304" s="80"/>
      <c r="H304" s="80"/>
      <c r="I304" s="1"/>
      <c r="J304" s="151" t="s">
        <v>331</v>
      </c>
    </row>
    <row r="305" spans="1:10" s="79" customFormat="1" x14ac:dyDescent="0.45">
      <c r="A305" s="79" t="s">
        <v>95</v>
      </c>
      <c r="B305" s="4">
        <v>6596.1514298027896</v>
      </c>
      <c r="C305" s="11" t="s">
        <v>353</v>
      </c>
      <c r="D305" s="10">
        <v>-11286.01</v>
      </c>
      <c r="E305" s="80">
        <v>-8368.3614766742303</v>
      </c>
      <c r="F305" s="80">
        <v>4257</v>
      </c>
      <c r="G305" s="80">
        <v>-107246.696969697</v>
      </c>
      <c r="H305" s="138"/>
      <c r="I305" s="80">
        <f>((2080*22.76)+((2080*21.49)))</f>
        <v>92040</v>
      </c>
      <c r="J305" s="179">
        <f>I305-G305</f>
        <v>199286.69696969702</v>
      </c>
    </row>
    <row r="306" spans="1:10" s="79" customFormat="1" ht="14.5" x14ac:dyDescent="0.35">
      <c r="B306" s="4">
        <v>6602.49148918639</v>
      </c>
      <c r="C306" s="11" t="s">
        <v>354</v>
      </c>
      <c r="D306" s="10"/>
      <c r="E306" s="80">
        <v>-9595.1157155756391</v>
      </c>
      <c r="F306" s="80">
        <v>2190</v>
      </c>
      <c r="G306" s="80">
        <v>-131669.21212121201</v>
      </c>
      <c r="H306" s="80"/>
      <c r="I306" s="1">
        <f>(20.05*1040)</f>
        <v>20852</v>
      </c>
      <c r="J306" s="180">
        <f>I306-G306</f>
        <v>152521.21212121201</v>
      </c>
    </row>
    <row r="307" spans="1:10" s="79" customFormat="1" ht="14.5" x14ac:dyDescent="0.35">
      <c r="B307" s="4">
        <v>6608.8315485700005</v>
      </c>
      <c r="C307" s="11" t="s">
        <v>97</v>
      </c>
      <c r="D307" s="10">
        <v>-41052.019999999997</v>
      </c>
      <c r="E307" s="94">
        <v>-10821.869954477001</v>
      </c>
      <c r="F307" s="94">
        <v>123</v>
      </c>
      <c r="G307" s="94">
        <v>-156091.727272727</v>
      </c>
      <c r="H307" s="80"/>
      <c r="I307" s="1"/>
    </row>
    <row r="308" spans="1:10" s="79" customFormat="1" ht="14.5" x14ac:dyDescent="0.35">
      <c r="B308" s="4">
        <v>6615.1716079536</v>
      </c>
      <c r="C308" s="11" t="s">
        <v>355</v>
      </c>
      <c r="D308" s="10"/>
      <c r="E308" s="80">
        <v>-12048.6241933785</v>
      </c>
      <c r="F308" s="80">
        <v>-1944</v>
      </c>
      <c r="G308" s="80">
        <v>-180514.24242424199</v>
      </c>
      <c r="H308" s="80"/>
      <c r="I308" s="1"/>
    </row>
    <row r="309" spans="1:10" s="79" customFormat="1" ht="14.5" x14ac:dyDescent="0.35">
      <c r="B309" s="4">
        <v>6621.5116673372104</v>
      </c>
      <c r="C309" s="11" t="s">
        <v>356</v>
      </c>
      <c r="D309" s="10"/>
      <c r="E309" s="80">
        <v>-13275.3784322799</v>
      </c>
      <c r="F309" s="80">
        <v>-4011</v>
      </c>
      <c r="G309" s="80">
        <v>-204936.75757575699</v>
      </c>
      <c r="H309" s="80"/>
      <c r="I309" s="1"/>
    </row>
    <row r="310" spans="1:10" s="79" customFormat="1" ht="14.5" x14ac:dyDescent="0.35">
      <c r="B310" s="4">
        <v>6627.8517267208099</v>
      </c>
      <c r="C310" s="11" t="s">
        <v>357</v>
      </c>
      <c r="D310" s="10"/>
      <c r="E310" s="80">
        <v>-14502.1326711813</v>
      </c>
      <c r="F310" s="80">
        <v>-6078</v>
      </c>
      <c r="G310" s="80">
        <v>-229359.272727273</v>
      </c>
      <c r="H310" s="80"/>
      <c r="I310" s="1"/>
      <c r="J310" s="79">
        <v>57341.440000000002</v>
      </c>
    </row>
    <row r="311" spans="1:10" s="79" customFormat="1" ht="14.5" x14ac:dyDescent="0.35">
      <c r="B311" s="4">
        <v>6634.1917861044203</v>
      </c>
      <c r="C311" s="11" t="s">
        <v>358</v>
      </c>
      <c r="D311" s="10"/>
      <c r="E311" s="80">
        <v>-15728.8869100827</v>
      </c>
      <c r="F311" s="80">
        <v>-8145</v>
      </c>
      <c r="G311" s="80">
        <v>-253781.78787878799</v>
      </c>
      <c r="H311" s="80"/>
      <c r="I311" s="1"/>
    </row>
    <row r="312" spans="1:10" s="79" customFormat="1" ht="14.5" x14ac:dyDescent="0.35">
      <c r="B312" s="4">
        <v>6640.5318454880198</v>
      </c>
      <c r="C312" s="11" t="s">
        <v>359</v>
      </c>
      <c r="D312" s="10"/>
      <c r="E312" s="80">
        <v>-16955.641148984199</v>
      </c>
      <c r="F312" s="80">
        <v>-10212</v>
      </c>
      <c r="G312" s="80">
        <v>-278204.30303030298</v>
      </c>
      <c r="H312" s="80"/>
      <c r="I312" s="1"/>
    </row>
    <row r="313" spans="1:10" s="79" customFormat="1" ht="14.5" x14ac:dyDescent="0.35">
      <c r="B313" s="4">
        <v>6646.8719048716302</v>
      </c>
      <c r="C313" s="11" t="s">
        <v>360</v>
      </c>
      <c r="D313" s="10"/>
      <c r="E313" s="80">
        <v>-18182.395387885601</v>
      </c>
      <c r="F313" s="80">
        <v>-12279</v>
      </c>
      <c r="G313" s="80">
        <v>-302626.818181818</v>
      </c>
      <c r="H313" s="80"/>
      <c r="I313" s="1"/>
    </row>
    <row r="314" spans="1:10" s="79" customFormat="1" ht="14.5" x14ac:dyDescent="0.35">
      <c r="B314" s="4">
        <v>6653.2119642552298</v>
      </c>
      <c r="C314" s="11"/>
      <c r="D314" s="10"/>
      <c r="E314" s="80">
        <v>-19409.149626786999</v>
      </c>
      <c r="F314" s="80">
        <v>-14346</v>
      </c>
      <c r="G314" s="80">
        <v>-327049.33333333302</v>
      </c>
      <c r="H314" s="80"/>
      <c r="I314" s="1"/>
    </row>
    <row r="315" spans="1:10" s="79" customFormat="1" ht="15" thickBot="1" x14ac:dyDescent="0.4">
      <c r="B315" s="4">
        <v>6659.5520236388302</v>
      </c>
      <c r="C315" s="11" t="s">
        <v>135</v>
      </c>
      <c r="D315" s="181"/>
      <c r="E315" s="182">
        <v>-20635.903865688499</v>
      </c>
      <c r="F315" s="182">
        <v>-16413</v>
      </c>
      <c r="G315" s="182">
        <v>-351471.84848484799</v>
      </c>
      <c r="H315" s="80"/>
      <c r="I315" s="1"/>
      <c r="J315" s="183"/>
    </row>
    <row r="316" spans="1:10" s="79" customFormat="1" ht="14.5" x14ac:dyDescent="0.35">
      <c r="B316" s="4">
        <v>6665.8920830224397</v>
      </c>
      <c r="C316" s="11"/>
      <c r="D316" s="80">
        <f>SUM(D305:D315)</f>
        <v>-52338.03</v>
      </c>
      <c r="E316" s="80">
        <v>-21862.6581045899</v>
      </c>
      <c r="F316" s="80">
        <f>SUM(F305:F315)</f>
        <v>-66858</v>
      </c>
      <c r="G316" s="80">
        <f>SUM(G305:G315)</f>
        <v>-2522951.9999999981</v>
      </c>
      <c r="H316" s="80"/>
      <c r="I316" s="1"/>
      <c r="J316" s="80">
        <f>SUM(J305:J315)</f>
        <v>409149.34909090906</v>
      </c>
    </row>
    <row r="317" spans="1:10" s="79" customFormat="1" ht="14.5" x14ac:dyDescent="0.35">
      <c r="B317" s="4">
        <v>6672.2321424060401</v>
      </c>
      <c r="C317" s="11" t="s">
        <v>60</v>
      </c>
      <c r="D317" s="10"/>
      <c r="E317" s="80">
        <v>-23089.412343491302</v>
      </c>
      <c r="F317" s="80"/>
      <c r="G317" s="80"/>
      <c r="H317" s="80"/>
      <c r="I317" s="1"/>
    </row>
    <row r="318" spans="1:10" s="79" customFormat="1" ht="14.5" x14ac:dyDescent="0.35">
      <c r="B318" s="4">
        <v>6678.5722017896496</v>
      </c>
      <c r="C318" s="11" t="s">
        <v>23</v>
      </c>
      <c r="D318" s="10">
        <v>-122.27563083304101</v>
      </c>
      <c r="E318" s="80">
        <v>-24316.166582392802</v>
      </c>
      <c r="F318" s="80">
        <v>-438.40363636363202</v>
      </c>
      <c r="G318" s="80">
        <f>119275.38-11220</f>
        <v>108055.38</v>
      </c>
      <c r="H318" s="80" t="s">
        <v>332</v>
      </c>
      <c r="I318" s="1"/>
      <c r="J318" s="79">
        <f>(2427.01+1209.42)*12</f>
        <v>43637.16</v>
      </c>
    </row>
    <row r="319" spans="1:10" s="79" customFormat="1" ht="14.5" x14ac:dyDescent="0.35">
      <c r="B319" s="4">
        <v>6684.91226117325</v>
      </c>
      <c r="C319" s="11" t="s">
        <v>61</v>
      </c>
      <c r="D319" s="10">
        <v>-385.81309367438098</v>
      </c>
      <c r="E319" s="101">
        <v>-25542.920821294199</v>
      </c>
      <c r="F319" s="101">
        <v>-735.18750988142301</v>
      </c>
      <c r="G319" s="101">
        <v>148.107904761908</v>
      </c>
      <c r="H319" s="80"/>
      <c r="I319" s="1"/>
      <c r="J319" s="79">
        <f>115.2+144+144</f>
        <v>403.2</v>
      </c>
    </row>
    <row r="320" spans="1:10" s="79" customFormat="1" ht="14.5" x14ac:dyDescent="0.35">
      <c r="B320" s="4">
        <v>6691.2523205568596</v>
      </c>
      <c r="C320" s="11" t="s">
        <v>62</v>
      </c>
      <c r="D320" s="10">
        <v>-649.350556515721</v>
      </c>
      <c r="E320" s="80">
        <v>-26769.675060195601</v>
      </c>
      <c r="F320" s="80">
        <v>-1031.97138339921</v>
      </c>
      <c r="G320" s="80">
        <v>-135.172199134203</v>
      </c>
      <c r="H320" s="80"/>
      <c r="I320" s="1"/>
    </row>
    <row r="321" spans="2:10" s="79" customFormat="1" ht="14.5" x14ac:dyDescent="0.35">
      <c r="B321" s="4">
        <v>6697.59237994046</v>
      </c>
      <c r="C321" s="11" t="s">
        <v>63</v>
      </c>
      <c r="D321" s="10">
        <v>-912.88801935706999</v>
      </c>
      <c r="E321" s="83">
        <v>-27996.429299097101</v>
      </c>
      <c r="F321" s="83">
        <v>-1328.75525691699</v>
      </c>
      <c r="G321" s="83">
        <v>-418.45230303030303</v>
      </c>
      <c r="H321" s="80"/>
      <c r="I321" s="1"/>
    </row>
    <row r="322" spans="2:10" s="79" customFormat="1" ht="14.5" x14ac:dyDescent="0.35">
      <c r="B322" s="4">
        <v>6703.9324393240704</v>
      </c>
      <c r="C322" s="11" t="s">
        <v>24</v>
      </c>
      <c r="D322" s="10">
        <v>-1176.42548219841</v>
      </c>
      <c r="E322" s="80">
        <v>-29223.183537998499</v>
      </c>
      <c r="F322" s="80">
        <v>-1625.53913043478</v>
      </c>
      <c r="G322" s="80">
        <v>-701.73240692641195</v>
      </c>
      <c r="H322" s="80"/>
      <c r="I322" s="1"/>
    </row>
    <row r="323" spans="2:10" s="79" customFormat="1" ht="14.5" x14ac:dyDescent="0.35">
      <c r="B323" s="4">
        <v>6710.2724987076699</v>
      </c>
      <c r="C323" s="11" t="s">
        <v>25</v>
      </c>
      <c r="D323" s="10">
        <v>-1439.9629450397499</v>
      </c>
      <c r="E323" s="80">
        <v>-30449.9377768999</v>
      </c>
      <c r="F323" s="80">
        <v>-1922.3230039525699</v>
      </c>
      <c r="G323" s="80">
        <v>-985.01251082251304</v>
      </c>
      <c r="H323" s="80"/>
      <c r="I323" s="1"/>
    </row>
    <row r="324" spans="2:10" s="79" customFormat="1" ht="14.5" x14ac:dyDescent="0.35">
      <c r="B324" s="4">
        <v>6716.6125580912803</v>
      </c>
      <c r="C324" s="11" t="s">
        <v>65</v>
      </c>
      <c r="D324" s="10">
        <v>-1703.50040788109</v>
      </c>
      <c r="E324" s="103">
        <v>-31676.692015801302</v>
      </c>
      <c r="F324" s="103">
        <v>-2219.1068774703499</v>
      </c>
      <c r="G324" s="103">
        <v>-1268.2926147186099</v>
      </c>
      <c r="H324" s="80"/>
      <c r="I324" s="1"/>
    </row>
    <row r="325" spans="2:10" s="79" customFormat="1" ht="14.5" x14ac:dyDescent="0.35">
      <c r="B325" s="4">
        <v>6722.9526174748798</v>
      </c>
      <c r="C325" s="11" t="s">
        <v>26</v>
      </c>
      <c r="D325" s="10">
        <v>-1967.0378707224299</v>
      </c>
      <c r="E325" s="80">
        <v>-32903.446254702802</v>
      </c>
      <c r="F325" s="80">
        <v>-2515.8907509881401</v>
      </c>
      <c r="G325" s="80">
        <v>-1551.5727186147201</v>
      </c>
      <c r="H325" s="80"/>
      <c r="I325" s="1"/>
      <c r="J325" s="79">
        <v>1800</v>
      </c>
    </row>
    <row r="326" spans="2:10" s="79" customFormat="1" ht="14.5" x14ac:dyDescent="0.35">
      <c r="B326" s="4">
        <v>6729.2926768584903</v>
      </c>
      <c r="C326" s="11" t="s">
        <v>27</v>
      </c>
      <c r="D326" s="10">
        <v>-2230.5753335637701</v>
      </c>
      <c r="E326" s="80">
        <v>-34130.200493604199</v>
      </c>
      <c r="F326" s="80">
        <v>-2812.6746245059298</v>
      </c>
      <c r="G326" s="80">
        <v>-1834.85282251082</v>
      </c>
      <c r="H326" s="80"/>
      <c r="I326" s="1"/>
      <c r="J326" s="80"/>
    </row>
    <row r="327" spans="2:10" s="79" customFormat="1" ht="14.5" x14ac:dyDescent="0.35">
      <c r="B327" s="4">
        <v>6735.6327362420898</v>
      </c>
      <c r="C327" s="11" t="s">
        <v>66</v>
      </c>
      <c r="D327" s="10">
        <v>-2494.1127964051102</v>
      </c>
      <c r="E327" s="80">
        <v>-35356.954732505597</v>
      </c>
      <c r="F327" s="80">
        <v>-3109.45849802371</v>
      </c>
      <c r="G327" s="80">
        <v>-2118.13292640692</v>
      </c>
      <c r="H327" s="80"/>
      <c r="I327" s="1"/>
    </row>
    <row r="328" spans="2:10" s="79" customFormat="1" ht="14.5" x14ac:dyDescent="0.35">
      <c r="B328" s="4">
        <v>6741.9727956257002</v>
      </c>
      <c r="C328" s="11" t="s">
        <v>28</v>
      </c>
      <c r="D328" s="10">
        <v>-2757.6502592464499</v>
      </c>
      <c r="E328" s="83">
        <v>-36583.708971407097</v>
      </c>
      <c r="F328" s="83">
        <v>-3406.2423715414998</v>
      </c>
      <c r="G328" s="83">
        <v>-2401.4130303030302</v>
      </c>
      <c r="H328" s="80"/>
      <c r="I328" s="1"/>
    </row>
    <row r="329" spans="2:10" s="79" customFormat="1" ht="14.5" x14ac:dyDescent="0.35">
      <c r="B329" s="4">
        <v>6748.3128550092997</v>
      </c>
      <c r="C329" s="11" t="s">
        <v>29</v>
      </c>
      <c r="D329" s="10">
        <v>-3021.18772208779</v>
      </c>
      <c r="E329" s="80">
        <v>-37810.463210308502</v>
      </c>
      <c r="F329" s="80">
        <v>-3703.02624505929</v>
      </c>
      <c r="G329" s="80">
        <v>-2684.6931341991299</v>
      </c>
      <c r="H329" s="80"/>
      <c r="I329" s="1"/>
    </row>
    <row r="330" spans="2:10" s="79" customFormat="1" ht="14.5" x14ac:dyDescent="0.35">
      <c r="B330" s="4">
        <v>6754.6529143929101</v>
      </c>
      <c r="C330" s="11" t="s">
        <v>30</v>
      </c>
      <c r="D330" s="10">
        <v>-3284.7251849291401</v>
      </c>
      <c r="E330" s="80">
        <v>-39037.2174492099</v>
      </c>
      <c r="F330" s="80">
        <v>-3999.8101185770302</v>
      </c>
      <c r="G330" s="80">
        <v>-2967.97323809524</v>
      </c>
      <c r="H330" s="80"/>
      <c r="I330" s="1"/>
    </row>
    <row r="331" spans="2:10" s="79" customFormat="1" ht="14.5" x14ac:dyDescent="0.35">
      <c r="B331" s="4">
        <v>6760.9929737765096</v>
      </c>
      <c r="C331" s="11" t="s">
        <v>31</v>
      </c>
      <c r="D331" s="10">
        <v>-3548.2626477704798</v>
      </c>
      <c r="E331" s="83">
        <v>-40263.9716881114</v>
      </c>
      <c r="F331" s="83">
        <v>-4296.5939920948304</v>
      </c>
      <c r="G331" s="83">
        <v>-3251.2533419913402</v>
      </c>
      <c r="H331" s="80"/>
      <c r="I331" s="1"/>
    </row>
    <row r="332" spans="2:10" s="79" customFormat="1" ht="16.5" customHeight="1" x14ac:dyDescent="0.35">
      <c r="B332" s="4">
        <v>6767.3330331601201</v>
      </c>
      <c r="C332" s="11" t="s">
        <v>44</v>
      </c>
      <c r="D332" s="10">
        <v>-3811.8001106118199</v>
      </c>
      <c r="E332" s="83">
        <v>-41490.725927012798</v>
      </c>
      <c r="F332" s="83">
        <v>-4593.3778656126296</v>
      </c>
      <c r="G332" s="83">
        <v>-3534.5334458874499</v>
      </c>
      <c r="H332" s="80"/>
      <c r="I332" s="1"/>
    </row>
    <row r="333" spans="2:10" s="79" customFormat="1" ht="16.5" customHeight="1" x14ac:dyDescent="0.35">
      <c r="B333" s="4">
        <v>6773.6730925437196</v>
      </c>
      <c r="C333" s="11" t="s">
        <v>137</v>
      </c>
      <c r="D333" s="10">
        <v>-4075.3375734531601</v>
      </c>
      <c r="E333" s="83">
        <v>-42717.480165914203</v>
      </c>
      <c r="F333" s="83">
        <v>-4890.1617391304299</v>
      </c>
      <c r="G333" s="83">
        <v>-3817.8135497835501</v>
      </c>
      <c r="H333" s="80"/>
      <c r="I333" s="1"/>
    </row>
    <row r="334" spans="2:10" s="79" customFormat="1" ht="14.5" x14ac:dyDescent="0.35">
      <c r="B334" s="4">
        <v>6780.01315192733</v>
      </c>
      <c r="C334" s="11" t="s">
        <v>36</v>
      </c>
      <c r="D334" s="10">
        <v>-4338.8750362945402</v>
      </c>
      <c r="E334" s="80">
        <v>-43944.234404815601</v>
      </c>
      <c r="F334" s="80">
        <v>-5186.9456126482301</v>
      </c>
      <c r="G334" s="80">
        <v>-4101.0936536796098</v>
      </c>
      <c r="H334" s="80"/>
      <c r="I334" s="1"/>
    </row>
    <row r="335" spans="2:10" s="79" customFormat="1" ht="14.5" x14ac:dyDescent="0.35">
      <c r="B335" s="4">
        <v>6786.3532113109304</v>
      </c>
      <c r="C335" s="11" t="s">
        <v>103</v>
      </c>
      <c r="D335" s="10">
        <v>-4602.4124991358403</v>
      </c>
      <c r="E335" s="80">
        <v>-45170.988643717101</v>
      </c>
      <c r="F335" s="80">
        <v>-5483.7294861660303</v>
      </c>
      <c r="G335" s="80">
        <v>-4384.3737575757104</v>
      </c>
      <c r="H335" s="80"/>
      <c r="I335" s="1"/>
    </row>
    <row r="336" spans="2:10" s="79" customFormat="1" ht="14.5" x14ac:dyDescent="0.35">
      <c r="B336" s="4">
        <v>6792.6932706945299</v>
      </c>
      <c r="C336" s="11" t="s">
        <v>113</v>
      </c>
      <c r="D336" s="10">
        <v>-4865.9499619771404</v>
      </c>
      <c r="E336" s="80">
        <v>-46397.742882618499</v>
      </c>
      <c r="F336" s="80">
        <v>-5780.5133596838295</v>
      </c>
      <c r="G336" s="80">
        <v>-4667.6538614719102</v>
      </c>
      <c r="H336" s="80"/>
      <c r="I336" s="1"/>
    </row>
    <row r="337" spans="1:11" s="79" customFormat="1" ht="14.5" x14ac:dyDescent="0.35">
      <c r="B337" s="4">
        <v>6799.0333300781404</v>
      </c>
      <c r="C337" s="11" t="s">
        <v>67</v>
      </c>
      <c r="D337" s="10">
        <v>-5129.4874248185397</v>
      </c>
      <c r="E337" s="80">
        <v>-47624.497121519897</v>
      </c>
      <c r="F337" s="80">
        <v>-6077.2972332015297</v>
      </c>
      <c r="G337" s="80">
        <v>-4950.9339653680099</v>
      </c>
      <c r="H337" s="80"/>
      <c r="I337" s="1"/>
    </row>
    <row r="338" spans="1:11" s="79" customFormat="1" ht="14.5" x14ac:dyDescent="0.35">
      <c r="B338" s="4">
        <v>6805.3733894617399</v>
      </c>
      <c r="C338" s="11" t="s">
        <v>93</v>
      </c>
      <c r="D338" s="10">
        <v>-5393.0248876598398</v>
      </c>
      <c r="E338" s="80">
        <v>-48851.251360421396</v>
      </c>
      <c r="F338" s="80">
        <v>-6374.0811067193299</v>
      </c>
      <c r="G338" s="80">
        <v>-5234.2140692641096</v>
      </c>
      <c r="H338" s="80"/>
      <c r="I338" s="1"/>
    </row>
    <row r="339" spans="1:11" s="79" customFormat="1" ht="14.5" x14ac:dyDescent="0.35">
      <c r="A339" s="90"/>
      <c r="B339" s="93"/>
      <c r="C339" s="68"/>
      <c r="D339" s="90"/>
      <c r="E339" s="100"/>
      <c r="F339" s="100"/>
      <c r="G339" s="100"/>
      <c r="H339" s="128"/>
      <c r="I339" s="1"/>
    </row>
    <row r="340" spans="1:11" ht="14.5" x14ac:dyDescent="0.35">
      <c r="D340" s="18"/>
      <c r="E340" s="80"/>
      <c r="F340" s="80"/>
      <c r="G340" s="80"/>
      <c r="H340" s="128"/>
      <c r="I340" s="1"/>
      <c r="J340"/>
      <c r="K340"/>
    </row>
    <row r="341" spans="1:11" ht="21" x14ac:dyDescent="0.5">
      <c r="B341" s="45" t="s">
        <v>55</v>
      </c>
      <c r="C341" s="58" t="s">
        <v>99</v>
      </c>
      <c r="D341"/>
      <c r="E341" s="80">
        <v>12422.96</v>
      </c>
      <c r="F341" s="80">
        <v>15423</v>
      </c>
      <c r="G341" s="80">
        <v>25000</v>
      </c>
      <c r="H341" s="80"/>
      <c r="I341" s="1"/>
      <c r="J341"/>
      <c r="K341"/>
    </row>
    <row r="342" spans="1:11" ht="14.5" x14ac:dyDescent="0.35">
      <c r="D342" s="12"/>
      <c r="E342" s="80"/>
      <c r="F342" s="80"/>
      <c r="G342" s="80"/>
      <c r="H342" s="80"/>
      <c r="I342" s="1"/>
      <c r="J342"/>
      <c r="K342"/>
    </row>
    <row r="343" spans="1:11" ht="21" x14ac:dyDescent="0.5">
      <c r="B343" s="4" t="s">
        <v>56</v>
      </c>
      <c r="C343" s="58" t="s">
        <v>100</v>
      </c>
      <c r="D343" s="12"/>
      <c r="E343" s="83">
        <v>60323.26</v>
      </c>
      <c r="F343" s="83">
        <v>62373</v>
      </c>
      <c r="G343" s="83">
        <v>62373</v>
      </c>
      <c r="H343" s="80"/>
      <c r="I343" s="1"/>
      <c r="J343"/>
      <c r="K343"/>
    </row>
    <row r="344" spans="1:11" ht="14.5" x14ac:dyDescent="0.35">
      <c r="D344" s="12"/>
      <c r="E344" s="80"/>
      <c r="F344" s="80"/>
      <c r="G344" s="80"/>
      <c r="H344" s="80"/>
      <c r="I344" s="1"/>
      <c r="J344"/>
      <c r="K344"/>
    </row>
    <row r="345" spans="1:11" ht="21" x14ac:dyDescent="0.5">
      <c r="B345" s="4" t="s">
        <v>57</v>
      </c>
      <c r="C345" s="58" t="s">
        <v>101</v>
      </c>
      <c r="D345" s="12"/>
      <c r="E345" s="80">
        <v>46895</v>
      </c>
      <c r="F345" s="80">
        <v>67895</v>
      </c>
      <c r="G345" s="80">
        <v>67895</v>
      </c>
      <c r="H345" s="80"/>
      <c r="I345" s="1"/>
      <c r="J345"/>
      <c r="K345"/>
    </row>
    <row r="346" spans="1:11" ht="14.5" x14ac:dyDescent="0.35">
      <c r="D346" s="12"/>
      <c r="E346" s="80"/>
      <c r="F346" s="80"/>
      <c r="G346" s="80"/>
      <c r="H346" s="80"/>
      <c r="I346" s="1"/>
      <c r="J346"/>
      <c r="K346"/>
    </row>
    <row r="347" spans="1:11" ht="21" x14ac:dyDescent="0.5">
      <c r="B347" s="4" t="s">
        <v>58</v>
      </c>
      <c r="C347" s="58" t="s">
        <v>59</v>
      </c>
      <c r="D347" s="12"/>
      <c r="E347" s="80">
        <v>43822.96</v>
      </c>
      <c r="F347" s="80">
        <v>52823</v>
      </c>
      <c r="G347" s="80">
        <v>59280</v>
      </c>
      <c r="H347" s="80"/>
      <c r="I347" s="1"/>
      <c r="J347"/>
      <c r="K347"/>
    </row>
    <row r="348" spans="1:11" s="79" customFormat="1" ht="21" x14ac:dyDescent="0.5">
      <c r="B348" s="4"/>
      <c r="C348" s="58"/>
      <c r="D348" s="80"/>
      <c r="E348" s="80"/>
      <c r="F348" s="26"/>
      <c r="G348" s="26"/>
      <c r="H348" s="138">
        <v>0.99</v>
      </c>
      <c r="I348" s="80"/>
      <c r="J348" s="80"/>
      <c r="K348" s="1"/>
    </row>
    <row r="349" spans="1:11" s="79" customFormat="1" ht="21" x14ac:dyDescent="0.5">
      <c r="B349" s="4"/>
      <c r="C349" s="58"/>
      <c r="D349" s="80"/>
      <c r="E349" s="80"/>
      <c r="F349" s="26"/>
      <c r="G349" s="26"/>
      <c r="H349" s="138"/>
      <c r="I349" s="80"/>
      <c r="J349" s="80"/>
      <c r="K349" s="1"/>
    </row>
    <row r="350" spans="1:11" s="79" customFormat="1" ht="15.5" x14ac:dyDescent="0.35">
      <c r="A350" s="153"/>
      <c r="B350" s="153"/>
      <c r="C350" s="153"/>
      <c r="D350" s="153"/>
      <c r="E350" s="153"/>
      <c r="F350" s="153"/>
      <c r="G350" s="153"/>
      <c r="H350" s="156"/>
      <c r="I350" s="80"/>
      <c r="J350" s="80"/>
      <c r="K350" s="1"/>
    </row>
    <row r="351" spans="1:11" x14ac:dyDescent="0.45">
      <c r="D351" s="12"/>
      <c r="E351" s="12"/>
      <c r="G351" s="26"/>
      <c r="J351" s="80"/>
    </row>
    <row r="352" spans="1:11" x14ac:dyDescent="0.45">
      <c r="A352" s="106"/>
      <c r="B352" s="28"/>
      <c r="C352" s="28"/>
      <c r="D352" s="107"/>
      <c r="E352" s="107"/>
      <c r="G352" s="26"/>
      <c r="J352" s="80"/>
    </row>
    <row r="353" spans="1:7" x14ac:dyDescent="0.45">
      <c r="A353" s="108"/>
      <c r="B353" s="28"/>
      <c r="C353" s="28"/>
      <c r="D353" s="107"/>
      <c r="E353" s="107"/>
      <c r="G353" s="26"/>
    </row>
    <row r="354" spans="1:7" x14ac:dyDescent="0.45">
      <c r="A354" s="28"/>
      <c r="B354" s="28"/>
      <c r="C354" s="28"/>
      <c r="D354" s="28" t="s">
        <v>140</v>
      </c>
      <c r="E354" s="28" t="s">
        <v>136</v>
      </c>
      <c r="F354" s="28" t="s">
        <v>282</v>
      </c>
      <c r="G354" s="28" t="s">
        <v>321</v>
      </c>
    </row>
    <row r="355" spans="1:7" x14ac:dyDescent="0.45">
      <c r="A355" s="28"/>
      <c r="B355" s="28"/>
      <c r="C355" s="28"/>
      <c r="D355" s="109"/>
      <c r="E355" s="109"/>
      <c r="G355" s="26"/>
    </row>
    <row r="356" spans="1:7" x14ac:dyDescent="0.45">
      <c r="A356" s="108" t="s">
        <v>181</v>
      </c>
      <c r="B356" s="108"/>
      <c r="C356" s="108"/>
      <c r="D356" s="88">
        <v>647500</v>
      </c>
      <c r="E356" s="88">
        <f>E395</f>
        <v>635083</v>
      </c>
      <c r="F356" s="146">
        <f>F395</f>
        <v>636283</v>
      </c>
      <c r="G356" s="146">
        <v>367200</v>
      </c>
    </row>
    <row r="357" spans="1:7" ht="19" thickBot="1" x14ac:dyDescent="0.5">
      <c r="A357" s="108" t="s">
        <v>182</v>
      </c>
      <c r="B357" s="108"/>
      <c r="C357" s="108"/>
      <c r="D357" s="110">
        <v>443100</v>
      </c>
      <c r="E357" s="110">
        <f>E418</f>
        <v>362300</v>
      </c>
      <c r="F357" s="145">
        <f>F418</f>
        <v>368700</v>
      </c>
      <c r="G357" s="145">
        <v>278020</v>
      </c>
    </row>
    <row r="358" spans="1:7" ht="19" thickTop="1" x14ac:dyDescent="0.45">
      <c r="A358" s="108" t="s">
        <v>183</v>
      </c>
      <c r="B358" s="108"/>
      <c r="C358" s="108"/>
      <c r="D358" s="111">
        <f>SUM(D356:D357)</f>
        <v>1090600</v>
      </c>
      <c r="E358" s="111">
        <f>SUM(E356:E357)</f>
        <v>997383</v>
      </c>
      <c r="F358" s="148">
        <f>F356+F357</f>
        <v>1004983</v>
      </c>
      <c r="G358" s="148">
        <f>G356+G357</f>
        <v>645220</v>
      </c>
    </row>
    <row r="359" spans="1:7" x14ac:dyDescent="0.45">
      <c r="A359" s="108"/>
      <c r="B359" s="108"/>
      <c r="C359" s="108"/>
      <c r="D359" s="88"/>
      <c r="E359" s="88"/>
      <c r="G359" s="26"/>
    </row>
    <row r="360" spans="1:7" x14ac:dyDescent="0.45">
      <c r="A360" s="108"/>
      <c r="B360" s="108"/>
      <c r="C360" s="108"/>
      <c r="D360" s="88"/>
      <c r="E360" s="88"/>
      <c r="G360" s="26"/>
    </row>
    <row r="361" spans="1:7" x14ac:dyDescent="0.45">
      <c r="A361" s="108" t="s">
        <v>184</v>
      </c>
      <c r="B361" s="108"/>
      <c r="C361" s="108"/>
      <c r="D361" s="88">
        <v>510571</v>
      </c>
      <c r="E361" s="88">
        <f>E469</f>
        <v>510529</v>
      </c>
      <c r="F361" s="26">
        <f>F469</f>
        <v>594729</v>
      </c>
      <c r="G361" s="26">
        <v>367200</v>
      </c>
    </row>
    <row r="362" spans="1:7" x14ac:dyDescent="0.45">
      <c r="A362" s="108" t="s">
        <v>185</v>
      </c>
      <c r="B362" s="108"/>
      <c r="C362" s="108"/>
      <c r="D362" s="88">
        <v>132900</v>
      </c>
      <c r="E362" s="88">
        <f>E485</f>
        <v>114600</v>
      </c>
      <c r="F362" s="26">
        <f>F485</f>
        <v>134600</v>
      </c>
      <c r="G362" s="26">
        <v>95845.759999999995</v>
      </c>
    </row>
    <row r="363" spans="1:7" x14ac:dyDescent="0.45">
      <c r="A363" s="108" t="s">
        <v>186</v>
      </c>
      <c r="B363" s="108"/>
      <c r="C363" s="112"/>
      <c r="D363" s="88">
        <v>377220</v>
      </c>
      <c r="E363" s="88">
        <f>E535</f>
        <v>316785</v>
      </c>
      <c r="F363" s="26">
        <f>F535</f>
        <v>317560</v>
      </c>
      <c r="G363" s="26">
        <v>278002</v>
      </c>
    </row>
    <row r="364" spans="1:7" ht="19" thickBot="1" x14ac:dyDescent="0.5">
      <c r="A364" s="108" t="s">
        <v>187</v>
      </c>
      <c r="B364" s="108"/>
      <c r="C364" s="112"/>
      <c r="D364" s="110">
        <v>33900</v>
      </c>
      <c r="E364" s="110">
        <f>E547</f>
        <v>90000</v>
      </c>
      <c r="F364" s="145">
        <f>F547</f>
        <v>90000</v>
      </c>
      <c r="G364" s="145">
        <v>46249.2</v>
      </c>
    </row>
    <row r="365" spans="1:7" ht="19" thickTop="1" x14ac:dyDescent="0.45">
      <c r="A365" s="108" t="s">
        <v>183</v>
      </c>
      <c r="B365" s="108"/>
      <c r="C365" s="108"/>
      <c r="D365" s="111">
        <v>1054291</v>
      </c>
      <c r="E365" s="111">
        <f>SUM(E361:E364)</f>
        <v>1031914</v>
      </c>
      <c r="F365" s="147">
        <f>SUM(F361:F364)</f>
        <v>1136889</v>
      </c>
      <c r="G365" s="147">
        <f>SUM(G361:G364)</f>
        <v>787296.96</v>
      </c>
    </row>
    <row r="366" spans="1:7" x14ac:dyDescent="0.45">
      <c r="A366" s="28"/>
      <c r="B366" s="28"/>
      <c r="C366" s="28"/>
      <c r="D366" s="88"/>
      <c r="E366" s="88"/>
      <c r="G366" s="26"/>
    </row>
    <row r="367" spans="1:7" x14ac:dyDescent="0.45">
      <c r="A367" s="28"/>
      <c r="B367" s="28"/>
      <c r="C367" s="113" t="s">
        <v>188</v>
      </c>
      <c r="D367" s="106"/>
      <c r="E367" s="88">
        <v>0</v>
      </c>
      <c r="G367" s="26"/>
    </row>
    <row r="368" spans="1:7" x14ac:dyDescent="0.45">
      <c r="A368" s="28"/>
      <c r="B368" s="28"/>
      <c r="C368" s="113" t="s">
        <v>189</v>
      </c>
      <c r="D368" s="88"/>
      <c r="E368" s="88">
        <v>34931</v>
      </c>
      <c r="G368" s="26"/>
    </row>
    <row r="369" spans="1:7" x14ac:dyDescent="0.45">
      <c r="A369" s="28"/>
      <c r="B369" s="28"/>
      <c r="C369" s="28"/>
      <c r="D369" s="88"/>
      <c r="E369" s="88"/>
      <c r="G369" s="26"/>
    </row>
    <row r="370" spans="1:7" x14ac:dyDescent="0.45">
      <c r="A370" s="28"/>
      <c r="B370" s="28"/>
      <c r="C370" s="28" t="s">
        <v>190</v>
      </c>
      <c r="D370" s="88">
        <v>36309</v>
      </c>
      <c r="E370" s="88">
        <f>E358-E365+E368</f>
        <v>400</v>
      </c>
      <c r="G370" s="26"/>
    </row>
    <row r="371" spans="1:7" x14ac:dyDescent="0.45">
      <c r="A371" s="113"/>
      <c r="B371" s="113"/>
      <c r="C371" s="113"/>
      <c r="D371" s="113"/>
      <c r="E371" s="113"/>
      <c r="G371" s="26"/>
    </row>
    <row r="372" spans="1:7" x14ac:dyDescent="0.45">
      <c r="A372" s="115"/>
      <c r="B372" s="115"/>
      <c r="C372" s="115"/>
      <c r="D372" s="115"/>
      <c r="E372" s="115"/>
      <c r="G372" s="26"/>
    </row>
    <row r="373" spans="1:7" x14ac:dyDescent="0.45">
      <c r="A373" s="28"/>
      <c r="B373" s="28"/>
      <c r="C373" s="28"/>
      <c r="D373" s="107"/>
      <c r="E373" s="107"/>
      <c r="G373" s="26"/>
    </row>
    <row r="374" spans="1:7" x14ac:dyDescent="0.45">
      <c r="A374" s="108"/>
      <c r="B374" s="28"/>
      <c r="C374" s="28" t="s">
        <v>191</v>
      </c>
      <c r="D374" s="28" t="s">
        <v>140</v>
      </c>
      <c r="E374" s="28" t="s">
        <v>141</v>
      </c>
      <c r="F374" s="28" t="s">
        <v>283</v>
      </c>
      <c r="G374" s="28" t="s">
        <v>322</v>
      </c>
    </row>
    <row r="375" spans="1:7" x14ac:dyDescent="0.45">
      <c r="A375" s="29" t="s">
        <v>192</v>
      </c>
      <c r="B375" s="29"/>
      <c r="C375" s="29"/>
      <c r="D375" s="88"/>
      <c r="E375" s="88"/>
      <c r="G375" s="26"/>
    </row>
    <row r="376" spans="1:7" x14ac:dyDescent="0.45">
      <c r="A376" s="106"/>
      <c r="B376" s="29">
        <v>3610</v>
      </c>
      <c r="C376" s="29" t="s">
        <v>193</v>
      </c>
      <c r="D376" s="88">
        <v>325000</v>
      </c>
      <c r="E376" s="88">
        <f>D376+E397+E399</f>
        <v>394750</v>
      </c>
      <c r="F376" s="26">
        <v>394750</v>
      </c>
      <c r="G376" s="26">
        <v>355000</v>
      </c>
    </row>
    <row r="377" spans="1:7" x14ac:dyDescent="0.45">
      <c r="A377" s="29"/>
      <c r="B377" s="29">
        <v>3630</v>
      </c>
      <c r="C377" s="29" t="s">
        <v>194</v>
      </c>
      <c r="D377" s="88">
        <v>22500</v>
      </c>
      <c r="E377" s="88">
        <v>22500</v>
      </c>
      <c r="F377" s="26">
        <v>22500</v>
      </c>
      <c r="G377" s="26">
        <v>24500</v>
      </c>
    </row>
    <row r="378" spans="1:7" x14ac:dyDescent="0.45">
      <c r="A378" s="29"/>
      <c r="B378" s="29">
        <v>3640</v>
      </c>
      <c r="C378" s="29" t="s">
        <v>195</v>
      </c>
      <c r="D378" s="88">
        <v>7000</v>
      </c>
      <c r="E378" s="88">
        <v>7000</v>
      </c>
      <c r="F378" s="26">
        <v>7000</v>
      </c>
      <c r="G378" s="26">
        <v>7000</v>
      </c>
    </row>
    <row r="379" spans="1:7" x14ac:dyDescent="0.45">
      <c r="A379" s="29"/>
      <c r="B379" s="29">
        <v>3650</v>
      </c>
      <c r="C379" s="29" t="s">
        <v>196</v>
      </c>
      <c r="D379" s="88">
        <v>0</v>
      </c>
      <c r="E379" s="88">
        <v>0</v>
      </c>
      <c r="F379" s="26">
        <v>0</v>
      </c>
      <c r="G379" s="26">
        <v>0</v>
      </c>
    </row>
    <row r="380" spans="1:7" x14ac:dyDescent="0.45">
      <c r="A380" s="29"/>
      <c r="B380" s="29">
        <v>3660</v>
      </c>
      <c r="C380" s="29" t="s">
        <v>197</v>
      </c>
      <c r="D380" s="88">
        <v>31600</v>
      </c>
      <c r="E380" s="88">
        <v>31383</v>
      </c>
      <c r="F380" s="26">
        <v>31383</v>
      </c>
      <c r="G380" s="26">
        <v>31383</v>
      </c>
    </row>
    <row r="381" spans="1:7" x14ac:dyDescent="0.45">
      <c r="A381" s="29"/>
      <c r="B381" s="29">
        <v>3670</v>
      </c>
      <c r="C381" s="29" t="s">
        <v>198</v>
      </c>
      <c r="D381" s="88">
        <v>116000</v>
      </c>
      <c r="E381" s="88">
        <v>116000</v>
      </c>
      <c r="F381" s="26">
        <v>116000</v>
      </c>
      <c r="G381" s="26">
        <v>116000</v>
      </c>
    </row>
    <row r="382" spans="1:7" x14ac:dyDescent="0.45">
      <c r="A382" s="29"/>
      <c r="B382" s="29">
        <v>3680</v>
      </c>
      <c r="C382" s="29" t="s">
        <v>199</v>
      </c>
      <c r="D382" s="88">
        <v>0</v>
      </c>
      <c r="E382" s="88">
        <v>0</v>
      </c>
      <c r="F382" s="26">
        <v>0</v>
      </c>
      <c r="G382" s="26">
        <v>0</v>
      </c>
    </row>
    <row r="383" spans="1:7" x14ac:dyDescent="0.45">
      <c r="A383" s="29"/>
      <c r="B383" s="29">
        <v>3690</v>
      </c>
      <c r="C383" s="29" t="s">
        <v>200</v>
      </c>
      <c r="D383" s="88">
        <v>1500</v>
      </c>
      <c r="E383" s="88">
        <v>250</v>
      </c>
      <c r="F383" s="26">
        <v>250</v>
      </c>
      <c r="G383" s="26">
        <v>1500</v>
      </c>
    </row>
    <row r="384" spans="1:7" x14ac:dyDescent="0.45">
      <c r="A384" s="29"/>
      <c r="B384" s="29">
        <v>3695</v>
      </c>
      <c r="C384" s="29" t="s">
        <v>201</v>
      </c>
      <c r="D384" s="88">
        <v>2500</v>
      </c>
      <c r="E384" s="88">
        <v>5000</v>
      </c>
      <c r="F384" s="26">
        <v>5000</v>
      </c>
      <c r="G384" s="26">
        <v>2500</v>
      </c>
    </row>
    <row r="385" spans="1:7" x14ac:dyDescent="0.45">
      <c r="A385" s="29"/>
      <c r="B385" s="29">
        <v>3810</v>
      </c>
      <c r="C385" s="29" t="s">
        <v>202</v>
      </c>
      <c r="D385" s="88">
        <v>3500</v>
      </c>
      <c r="E385" s="88">
        <v>3500</v>
      </c>
      <c r="F385" s="26">
        <v>3500</v>
      </c>
      <c r="G385" s="26">
        <v>200</v>
      </c>
    </row>
    <row r="386" spans="1:7" x14ac:dyDescent="0.45">
      <c r="A386" s="29"/>
      <c r="B386" s="29">
        <v>3830</v>
      </c>
      <c r="C386" s="29" t="s">
        <v>203</v>
      </c>
      <c r="D386" s="88">
        <v>500</v>
      </c>
      <c r="E386" s="88">
        <v>500</v>
      </c>
      <c r="F386" s="26">
        <v>500</v>
      </c>
      <c r="G386" s="26">
        <v>500</v>
      </c>
    </row>
    <row r="387" spans="1:7" x14ac:dyDescent="0.45">
      <c r="A387" s="29"/>
      <c r="B387" s="29">
        <v>3887</v>
      </c>
      <c r="C387" s="29" t="s">
        <v>204</v>
      </c>
      <c r="D387" s="88">
        <v>0</v>
      </c>
      <c r="E387" s="88">
        <v>0</v>
      </c>
      <c r="F387" s="26">
        <v>0</v>
      </c>
      <c r="G387" s="26">
        <v>0</v>
      </c>
    </row>
    <row r="388" spans="1:7" x14ac:dyDescent="0.45">
      <c r="A388" s="29"/>
      <c r="B388" s="29">
        <v>3890</v>
      </c>
      <c r="C388" s="29" t="s">
        <v>18</v>
      </c>
      <c r="D388" s="88">
        <v>500</v>
      </c>
      <c r="E388" s="88">
        <v>4200</v>
      </c>
      <c r="F388" s="26">
        <v>5400</v>
      </c>
      <c r="G388" s="26">
        <v>500</v>
      </c>
    </row>
    <row r="389" spans="1:7" x14ac:dyDescent="0.45">
      <c r="A389" s="29"/>
      <c r="B389" s="29">
        <v>3891</v>
      </c>
      <c r="C389" s="29" t="s">
        <v>205</v>
      </c>
      <c r="D389" s="88">
        <v>50000</v>
      </c>
      <c r="E389" s="88">
        <v>50000</v>
      </c>
      <c r="F389" s="26">
        <v>50000</v>
      </c>
      <c r="G389" s="26">
        <v>0</v>
      </c>
    </row>
    <row r="390" spans="1:7" x14ac:dyDescent="0.45">
      <c r="A390" s="29"/>
      <c r="B390" s="29"/>
      <c r="C390" s="29"/>
      <c r="D390" s="88"/>
      <c r="E390" s="88"/>
      <c r="G390" s="26"/>
    </row>
    <row r="391" spans="1:7" x14ac:dyDescent="0.45">
      <c r="A391" s="29"/>
      <c r="B391" s="29" t="s">
        <v>206</v>
      </c>
      <c r="C391" s="29" t="s">
        <v>207</v>
      </c>
      <c r="D391" s="88">
        <v>54000</v>
      </c>
      <c r="E391" s="88"/>
      <c r="G391" s="26"/>
    </row>
    <row r="392" spans="1:7" x14ac:dyDescent="0.45">
      <c r="A392" s="29"/>
      <c r="B392" s="29"/>
      <c r="C392" s="29" t="s">
        <v>208</v>
      </c>
      <c r="D392" s="88"/>
      <c r="E392" s="88"/>
      <c r="G392" s="26"/>
    </row>
    <row r="393" spans="1:7" x14ac:dyDescent="0.45">
      <c r="A393" s="29"/>
      <c r="B393" s="29" t="s">
        <v>209</v>
      </c>
      <c r="C393" s="29" t="s">
        <v>210</v>
      </c>
      <c r="D393" s="88">
        <v>32900</v>
      </c>
      <c r="E393" s="88"/>
      <c r="G393" s="26"/>
    </row>
    <row r="394" spans="1:7" x14ac:dyDescent="0.45">
      <c r="A394" s="28"/>
      <c r="B394" s="28"/>
      <c r="C394" s="113"/>
      <c r="D394" s="113"/>
      <c r="E394" s="113"/>
      <c r="G394" s="26"/>
    </row>
    <row r="395" spans="1:7" x14ac:dyDescent="0.45">
      <c r="A395" s="29"/>
      <c r="B395" s="29"/>
      <c r="C395" s="28" t="s">
        <v>21</v>
      </c>
      <c r="D395" s="89">
        <v>647500</v>
      </c>
      <c r="E395" s="89">
        <f>SUM(E376:E389)</f>
        <v>635083</v>
      </c>
      <c r="F395" s="89">
        <f>SUM(F376:F389)</f>
        <v>636283</v>
      </c>
      <c r="G395" s="89">
        <f>SUM(G376:G389)</f>
        <v>539083</v>
      </c>
    </row>
    <row r="396" spans="1:7" x14ac:dyDescent="0.45">
      <c r="A396" s="29"/>
      <c r="B396" s="29"/>
      <c r="C396" s="28"/>
      <c r="D396" s="89"/>
      <c r="E396" s="89"/>
      <c r="G396" s="26"/>
    </row>
    <row r="397" spans="1:7" x14ac:dyDescent="0.45">
      <c r="A397" s="29"/>
      <c r="B397" s="29">
        <v>3610</v>
      </c>
      <c r="C397" s="29" t="s">
        <v>211</v>
      </c>
      <c r="D397" s="106"/>
      <c r="E397" s="88">
        <f>D376*0.03</f>
        <v>9750</v>
      </c>
      <c r="G397" s="26"/>
    </row>
    <row r="398" spans="1:7" x14ac:dyDescent="0.45">
      <c r="A398" s="29"/>
      <c r="B398" s="29"/>
      <c r="C398" s="29" t="s">
        <v>212</v>
      </c>
      <c r="D398" s="89"/>
      <c r="E398" s="89"/>
      <c r="G398" s="26"/>
    </row>
    <row r="399" spans="1:7" x14ac:dyDescent="0.45">
      <c r="A399" s="29"/>
      <c r="B399" s="29"/>
      <c r="C399" s="29" t="s">
        <v>213</v>
      </c>
      <c r="D399" s="106"/>
      <c r="E399" s="88">
        <v>60000</v>
      </c>
      <c r="G399" s="26"/>
    </row>
    <row r="400" spans="1:7" x14ac:dyDescent="0.45">
      <c r="A400" s="29"/>
      <c r="B400" s="106"/>
      <c r="C400" s="106"/>
      <c r="D400" s="106"/>
      <c r="E400" s="88"/>
      <c r="G400" s="26"/>
    </row>
    <row r="401" spans="1:7" x14ac:dyDescent="0.45">
      <c r="A401" s="29"/>
      <c r="B401" s="29">
        <v>3890</v>
      </c>
      <c r="C401" s="29" t="s">
        <v>214</v>
      </c>
      <c r="D401" s="106"/>
      <c r="E401" s="88">
        <v>3500</v>
      </c>
      <c r="G401" s="26"/>
    </row>
    <row r="402" spans="1:7" x14ac:dyDescent="0.45">
      <c r="A402" s="29"/>
      <c r="B402" s="29"/>
      <c r="C402" s="28"/>
      <c r="D402" s="89"/>
      <c r="E402" s="89"/>
      <c r="G402" s="26"/>
    </row>
    <row r="403" spans="1:7" x14ac:dyDescent="0.45">
      <c r="A403" s="115"/>
      <c r="B403" s="115"/>
      <c r="C403" s="115"/>
      <c r="D403" s="115"/>
      <c r="E403" s="115"/>
      <c r="G403" s="26"/>
    </row>
    <row r="404" spans="1:7" x14ac:dyDescent="0.45">
      <c r="A404" s="28"/>
      <c r="B404" s="28"/>
      <c r="C404" s="28"/>
      <c r="D404" s="107"/>
      <c r="E404" s="107"/>
      <c r="G404" s="26"/>
    </row>
    <row r="405" spans="1:7" x14ac:dyDescent="0.45">
      <c r="A405" s="108"/>
      <c r="B405" s="28"/>
      <c r="C405" s="28" t="s">
        <v>215</v>
      </c>
      <c r="D405" s="28" t="s">
        <v>140</v>
      </c>
      <c r="E405" s="28" t="s">
        <v>141</v>
      </c>
      <c r="F405" s="28" t="s">
        <v>283</v>
      </c>
      <c r="G405" s="28" t="s">
        <v>322</v>
      </c>
    </row>
    <row r="406" spans="1:7" x14ac:dyDescent="0.45">
      <c r="A406" s="29" t="s">
        <v>216</v>
      </c>
      <c r="B406" s="113"/>
      <c r="C406" s="113"/>
      <c r="D406" s="116"/>
      <c r="E406" s="116"/>
      <c r="G406" s="26"/>
    </row>
    <row r="407" spans="1:7" x14ac:dyDescent="0.45">
      <c r="A407" s="106"/>
      <c r="B407" s="29">
        <v>3620</v>
      </c>
      <c r="C407" s="29" t="s">
        <v>193</v>
      </c>
      <c r="D407" s="117">
        <v>260000</v>
      </c>
      <c r="E407" s="117">
        <f>D407+E420</f>
        <v>267800</v>
      </c>
      <c r="F407" s="26">
        <v>267800</v>
      </c>
      <c r="G407" s="26">
        <v>275000</v>
      </c>
    </row>
    <row r="408" spans="1:7" x14ac:dyDescent="0.45">
      <c r="A408" s="29"/>
      <c r="B408" s="29">
        <v>3640</v>
      </c>
      <c r="C408" s="29" t="s">
        <v>195</v>
      </c>
      <c r="D408" s="117">
        <v>6000</v>
      </c>
      <c r="E408" s="117">
        <v>6000</v>
      </c>
      <c r="F408" s="26">
        <v>6000</v>
      </c>
      <c r="G408" s="26">
        <v>3000</v>
      </c>
    </row>
    <row r="409" spans="1:7" x14ac:dyDescent="0.45">
      <c r="A409" s="29"/>
      <c r="B409" s="29">
        <v>3650</v>
      </c>
      <c r="C409" s="29" t="s">
        <v>196</v>
      </c>
      <c r="D409" s="117">
        <v>0</v>
      </c>
      <c r="E409" s="117">
        <v>0</v>
      </c>
      <c r="F409" s="26">
        <v>0</v>
      </c>
      <c r="G409" s="26">
        <v>0</v>
      </c>
    </row>
    <row r="410" spans="1:7" x14ac:dyDescent="0.45">
      <c r="A410" s="29"/>
      <c r="B410" s="29">
        <v>3670</v>
      </c>
      <c r="C410" s="29" t="s">
        <v>217</v>
      </c>
      <c r="D410" s="117">
        <v>45500</v>
      </c>
      <c r="E410" s="117">
        <v>45500</v>
      </c>
      <c r="F410" s="26">
        <v>45500</v>
      </c>
      <c r="G410" s="26">
        <v>45500</v>
      </c>
    </row>
    <row r="411" spans="1:7" x14ac:dyDescent="0.45">
      <c r="A411" s="29"/>
      <c r="B411" s="29">
        <v>3810</v>
      </c>
      <c r="C411" s="29" t="s">
        <v>218</v>
      </c>
      <c r="D411" s="117">
        <v>1500</v>
      </c>
      <c r="E411" s="117">
        <v>1500</v>
      </c>
      <c r="F411" s="26">
        <v>1500</v>
      </c>
      <c r="G411" s="26">
        <v>20</v>
      </c>
    </row>
    <row r="412" spans="1:7" x14ac:dyDescent="0.45">
      <c r="A412" s="29"/>
      <c r="B412" s="29">
        <v>3880</v>
      </c>
      <c r="C412" s="29" t="s">
        <v>219</v>
      </c>
      <c r="D412" s="117">
        <v>0</v>
      </c>
      <c r="E412" s="117">
        <v>0</v>
      </c>
      <c r="F412" s="26">
        <v>0</v>
      </c>
      <c r="G412" s="26">
        <v>0</v>
      </c>
    </row>
    <row r="413" spans="1:7" x14ac:dyDescent="0.45">
      <c r="A413" s="29"/>
      <c r="B413" s="29">
        <v>3890</v>
      </c>
      <c r="C413" s="29" t="s">
        <v>18</v>
      </c>
      <c r="D413" s="117">
        <v>4000</v>
      </c>
      <c r="E413" s="117">
        <v>1500</v>
      </c>
      <c r="F413" s="26">
        <v>7900</v>
      </c>
      <c r="G413" s="26">
        <v>0</v>
      </c>
    </row>
    <row r="414" spans="1:7" x14ac:dyDescent="0.45">
      <c r="A414" s="29"/>
      <c r="B414" s="29">
        <v>3991</v>
      </c>
      <c r="C414" s="29" t="s">
        <v>220</v>
      </c>
      <c r="D414" s="117">
        <v>52000</v>
      </c>
      <c r="E414" s="117">
        <v>40000</v>
      </c>
      <c r="F414" s="26">
        <v>40000</v>
      </c>
      <c r="G414" s="26">
        <v>0</v>
      </c>
    </row>
    <row r="415" spans="1:7" x14ac:dyDescent="0.45">
      <c r="A415" s="28"/>
      <c r="B415" s="28"/>
      <c r="C415" s="29"/>
      <c r="D415" s="88"/>
      <c r="E415" s="88"/>
      <c r="G415" s="26"/>
    </row>
    <row r="416" spans="1:7" x14ac:dyDescent="0.45">
      <c r="A416" s="113"/>
      <c r="B416" s="113" t="s">
        <v>206</v>
      </c>
      <c r="C416" s="113" t="s">
        <v>221</v>
      </c>
      <c r="D416" s="117">
        <v>74100</v>
      </c>
      <c r="E416" s="117"/>
      <c r="G416" s="26"/>
    </row>
    <row r="417" spans="1:7" x14ac:dyDescent="0.45">
      <c r="A417" s="113"/>
      <c r="B417" s="113"/>
      <c r="C417" s="113"/>
      <c r="D417" s="118"/>
      <c r="E417" s="118"/>
      <c r="G417" s="26"/>
    </row>
    <row r="418" spans="1:7" x14ac:dyDescent="0.45">
      <c r="A418" s="29"/>
      <c r="B418" s="29"/>
      <c r="C418" s="28" t="s">
        <v>21</v>
      </c>
      <c r="D418" s="119">
        <f>SUM(D407:D416)</f>
        <v>443100</v>
      </c>
      <c r="E418" s="119">
        <f>SUM(E407:E416)</f>
        <v>362300</v>
      </c>
      <c r="F418" s="119">
        <f>SUM(F407:F416)</f>
        <v>368700</v>
      </c>
      <c r="G418" s="119">
        <f>SUM(G407:G416)</f>
        <v>323520</v>
      </c>
    </row>
    <row r="419" spans="1:7" x14ac:dyDescent="0.45">
      <c r="A419" s="28"/>
      <c r="B419" s="28"/>
      <c r="C419" s="106"/>
      <c r="D419" s="106"/>
      <c r="E419" s="106"/>
      <c r="G419" s="26"/>
    </row>
    <row r="420" spans="1:7" x14ac:dyDescent="0.45">
      <c r="A420" s="28"/>
      <c r="B420" s="29">
        <v>3610</v>
      </c>
      <c r="C420" s="29" t="s">
        <v>211</v>
      </c>
      <c r="D420" s="106"/>
      <c r="E420" s="88">
        <f>D407*0.03</f>
        <v>7800</v>
      </c>
      <c r="G420" s="26"/>
    </row>
    <row r="421" spans="1:7" x14ac:dyDescent="0.45">
      <c r="A421" s="28"/>
      <c r="B421" s="106"/>
      <c r="C421" s="106"/>
      <c r="D421" s="106"/>
      <c r="E421" s="106"/>
      <c r="G421" s="26"/>
    </row>
    <row r="422" spans="1:7" x14ac:dyDescent="0.45">
      <c r="A422" s="28"/>
      <c r="B422" s="29">
        <v>3890</v>
      </c>
      <c r="C422" s="29" t="s">
        <v>214</v>
      </c>
      <c r="D422" s="106"/>
      <c r="E422" s="117">
        <v>1500</v>
      </c>
      <c r="G422" s="26"/>
    </row>
    <row r="423" spans="1:7" x14ac:dyDescent="0.45">
      <c r="A423" s="28"/>
      <c r="B423" s="29"/>
      <c r="C423" s="29"/>
      <c r="D423" s="114"/>
      <c r="E423" s="114"/>
      <c r="G423" s="26"/>
    </row>
    <row r="424" spans="1:7" x14ac:dyDescent="0.45">
      <c r="A424" s="28"/>
      <c r="B424" s="29"/>
      <c r="C424" s="29"/>
      <c r="D424" s="114"/>
      <c r="E424" s="114"/>
      <c r="G424" s="26"/>
    </row>
    <row r="425" spans="1:7" x14ac:dyDescent="0.45">
      <c r="A425" s="28"/>
      <c r="B425" s="29"/>
      <c r="C425" s="29"/>
      <c r="D425" s="114"/>
      <c r="E425" s="114"/>
      <c r="G425" s="26"/>
    </row>
    <row r="426" spans="1:7" x14ac:dyDescent="0.45">
      <c r="A426" s="28"/>
      <c r="B426" s="113"/>
      <c r="C426" s="29"/>
      <c r="D426" s="113"/>
      <c r="E426" s="113"/>
      <c r="G426" s="26"/>
    </row>
    <row r="427" spans="1:7" x14ac:dyDescent="0.45">
      <c r="A427" s="28"/>
      <c r="B427" s="28"/>
      <c r="C427" s="28"/>
      <c r="D427" s="107"/>
      <c r="E427" s="107"/>
      <c r="G427" s="26"/>
    </row>
    <row r="428" spans="1:7" x14ac:dyDescent="0.45">
      <c r="A428" s="108"/>
      <c r="B428" s="28"/>
      <c r="C428" s="28" t="s">
        <v>222</v>
      </c>
      <c r="D428" s="28" t="s">
        <v>140</v>
      </c>
      <c r="E428" s="28" t="s">
        <v>141</v>
      </c>
      <c r="F428" s="28" t="s">
        <v>283</v>
      </c>
      <c r="G428" s="28" t="s">
        <v>322</v>
      </c>
    </row>
    <row r="429" spans="1:7" x14ac:dyDescent="0.45">
      <c r="A429" s="29" t="s">
        <v>223</v>
      </c>
      <c r="B429" s="120"/>
      <c r="C429" s="28"/>
      <c r="D429" s="28"/>
      <c r="E429" s="28"/>
      <c r="G429" s="26"/>
    </row>
    <row r="430" spans="1:7" x14ac:dyDescent="0.45">
      <c r="A430" s="106"/>
      <c r="B430" s="29">
        <v>4110</v>
      </c>
      <c r="C430" s="29" t="s">
        <v>224</v>
      </c>
      <c r="D430" s="88">
        <v>110000</v>
      </c>
      <c r="E430" s="88">
        <v>122250</v>
      </c>
      <c r="F430" s="26">
        <v>170000</v>
      </c>
      <c r="G430" s="26">
        <v>157500</v>
      </c>
    </row>
    <row r="431" spans="1:7" x14ac:dyDescent="0.45">
      <c r="A431" s="29"/>
      <c r="B431" s="29">
        <v>4510</v>
      </c>
      <c r="C431" s="29" t="s">
        <v>225</v>
      </c>
      <c r="D431" s="88">
        <v>48200</v>
      </c>
      <c r="E431" s="88">
        <v>47650</v>
      </c>
      <c r="F431" s="26">
        <v>52000</v>
      </c>
      <c r="G431" s="26">
        <v>52000</v>
      </c>
    </row>
    <row r="432" spans="1:7" x14ac:dyDescent="0.45">
      <c r="A432" s="29"/>
      <c r="B432" s="29">
        <v>4520</v>
      </c>
      <c r="C432" s="29" t="s">
        <v>226</v>
      </c>
      <c r="D432" s="88">
        <v>400</v>
      </c>
      <c r="E432" s="88">
        <v>250</v>
      </c>
      <c r="F432" s="26">
        <v>500</v>
      </c>
      <c r="G432" s="26">
        <v>500</v>
      </c>
    </row>
    <row r="433" spans="1:7" x14ac:dyDescent="0.45">
      <c r="A433" s="29"/>
      <c r="B433" s="29">
        <v>4760</v>
      </c>
      <c r="C433" s="29" t="s">
        <v>164</v>
      </c>
      <c r="D433" s="88">
        <v>0</v>
      </c>
      <c r="E433" s="88">
        <v>250</v>
      </c>
      <c r="F433" s="26">
        <v>250</v>
      </c>
      <c r="G433" s="26">
        <v>250</v>
      </c>
    </row>
    <row r="434" spans="1:7" x14ac:dyDescent="0.45">
      <c r="A434" s="29"/>
      <c r="B434" s="29">
        <v>5110</v>
      </c>
      <c r="C434" s="29" t="s">
        <v>227</v>
      </c>
      <c r="D434" s="88">
        <v>1000</v>
      </c>
      <c r="E434" s="88">
        <v>500</v>
      </c>
      <c r="F434" s="26">
        <v>1500</v>
      </c>
      <c r="G434" s="26">
        <v>1500</v>
      </c>
    </row>
    <row r="435" spans="1:7" x14ac:dyDescent="0.45">
      <c r="A435" s="29"/>
      <c r="B435" s="29">
        <v>5120</v>
      </c>
      <c r="C435" s="29" t="s">
        <v>228</v>
      </c>
      <c r="D435" s="88">
        <v>14000</v>
      </c>
      <c r="E435" s="88">
        <v>12000</v>
      </c>
      <c r="F435" s="26">
        <v>26000</v>
      </c>
      <c r="G435" s="26">
        <v>6000</v>
      </c>
    </row>
    <row r="436" spans="1:7" x14ac:dyDescent="0.45">
      <c r="A436" s="29"/>
      <c r="B436" s="29">
        <v>5125</v>
      </c>
      <c r="C436" s="29" t="s">
        <v>229</v>
      </c>
      <c r="D436" s="88">
        <v>6500</v>
      </c>
      <c r="E436" s="88">
        <v>9200</v>
      </c>
      <c r="F436" s="26">
        <v>9200</v>
      </c>
      <c r="G436" s="26">
        <v>18000</v>
      </c>
    </row>
    <row r="437" spans="1:7" x14ac:dyDescent="0.45">
      <c r="A437" s="29"/>
      <c r="B437" s="29">
        <v>5160</v>
      </c>
      <c r="C437" s="29" t="s">
        <v>230</v>
      </c>
      <c r="D437" s="88">
        <v>2000</v>
      </c>
      <c r="E437" s="88">
        <v>1000</v>
      </c>
      <c r="F437" s="26">
        <v>2500</v>
      </c>
      <c r="G437" s="26">
        <v>1500</v>
      </c>
    </row>
    <row r="438" spans="1:7" x14ac:dyDescent="0.45">
      <c r="A438" s="29"/>
      <c r="B438" s="29">
        <v>5170</v>
      </c>
      <c r="C438" s="29" t="s">
        <v>231</v>
      </c>
      <c r="D438" s="88">
        <v>100</v>
      </c>
      <c r="E438" s="88">
        <v>300</v>
      </c>
      <c r="F438" s="26">
        <v>300</v>
      </c>
      <c r="G438" s="26">
        <v>400</v>
      </c>
    </row>
    <row r="439" spans="1:7" x14ac:dyDescent="0.45">
      <c r="A439" s="29"/>
      <c r="B439" s="29">
        <v>5300</v>
      </c>
      <c r="C439" s="29" t="s">
        <v>99</v>
      </c>
      <c r="D439" s="88">
        <v>6650</v>
      </c>
      <c r="E439" s="88">
        <v>7350</v>
      </c>
      <c r="F439" s="26">
        <v>3000</v>
      </c>
      <c r="G439" s="26">
        <v>1980</v>
      </c>
    </row>
    <row r="440" spans="1:7" x14ac:dyDescent="0.45">
      <c r="A440" s="29"/>
      <c r="B440" s="29">
        <v>5320</v>
      </c>
      <c r="C440" s="29" t="s">
        <v>104</v>
      </c>
      <c r="D440" s="88">
        <v>2000</v>
      </c>
      <c r="E440" s="88">
        <v>500</v>
      </c>
      <c r="F440" s="26">
        <v>1000</v>
      </c>
      <c r="G440" s="26">
        <v>0</v>
      </c>
    </row>
    <row r="441" spans="1:7" x14ac:dyDescent="0.45">
      <c r="A441" s="29"/>
      <c r="B441" s="29">
        <v>5330</v>
      </c>
      <c r="C441" s="29" t="s">
        <v>25</v>
      </c>
      <c r="D441" s="88">
        <v>2000</v>
      </c>
      <c r="E441" s="88">
        <v>500</v>
      </c>
      <c r="F441" s="26">
        <v>750</v>
      </c>
      <c r="G441" s="26">
        <v>1500</v>
      </c>
    </row>
    <row r="442" spans="1:7" x14ac:dyDescent="0.45">
      <c r="A442" s="29"/>
      <c r="B442" s="29">
        <v>5510</v>
      </c>
      <c r="C442" s="29" t="s">
        <v>232</v>
      </c>
      <c r="D442" s="88">
        <v>3100</v>
      </c>
      <c r="E442" s="88">
        <v>3100</v>
      </c>
      <c r="F442" s="26">
        <v>5000</v>
      </c>
      <c r="G442" s="26">
        <v>5000</v>
      </c>
    </row>
    <row r="443" spans="1:7" x14ac:dyDescent="0.45">
      <c r="A443" s="29"/>
      <c r="B443" s="29">
        <v>5520</v>
      </c>
      <c r="C443" s="29" t="s">
        <v>26</v>
      </c>
      <c r="D443" s="88">
        <v>1800</v>
      </c>
      <c r="E443" s="88">
        <v>2100</v>
      </c>
      <c r="F443" s="26">
        <v>2000</v>
      </c>
      <c r="G443" s="26">
        <v>0</v>
      </c>
    </row>
    <row r="444" spans="1:7" x14ac:dyDescent="0.45">
      <c r="A444" s="29"/>
      <c r="B444" s="29">
        <v>5540</v>
      </c>
      <c r="C444" s="29" t="s">
        <v>27</v>
      </c>
      <c r="D444" s="88">
        <v>1200</v>
      </c>
      <c r="E444" s="88">
        <v>1200</v>
      </c>
      <c r="F444" s="26">
        <v>2200</v>
      </c>
      <c r="G444" s="26">
        <v>2200</v>
      </c>
    </row>
    <row r="445" spans="1:7" x14ac:dyDescent="0.45">
      <c r="A445" s="29"/>
      <c r="B445" s="29">
        <v>5560</v>
      </c>
      <c r="C445" s="29" t="s">
        <v>32</v>
      </c>
      <c r="D445" s="88">
        <v>5100</v>
      </c>
      <c r="E445" s="121">
        <v>3800</v>
      </c>
      <c r="F445" s="26">
        <v>3300</v>
      </c>
      <c r="G445" s="26">
        <v>3500</v>
      </c>
    </row>
    <row r="446" spans="1:7" x14ac:dyDescent="0.45">
      <c r="A446" s="29"/>
      <c r="B446" s="29">
        <v>5610</v>
      </c>
      <c r="C446" s="29" t="s">
        <v>233</v>
      </c>
      <c r="D446" s="88">
        <v>600</v>
      </c>
      <c r="E446" s="88">
        <v>600</v>
      </c>
      <c r="F446" s="26">
        <v>600</v>
      </c>
      <c r="G446" s="26">
        <v>700</v>
      </c>
    </row>
    <row r="447" spans="1:7" x14ac:dyDescent="0.45">
      <c r="A447" s="29"/>
      <c r="B447" s="29">
        <v>5620</v>
      </c>
      <c r="C447" s="29" t="s">
        <v>28</v>
      </c>
      <c r="D447" s="88">
        <v>100</v>
      </c>
      <c r="E447" s="88">
        <v>100</v>
      </c>
      <c r="F447" s="26">
        <v>300</v>
      </c>
      <c r="G447" s="26">
        <v>300</v>
      </c>
    </row>
    <row r="448" spans="1:7" x14ac:dyDescent="0.45">
      <c r="A448" s="29"/>
      <c r="B448" s="29">
        <v>5630</v>
      </c>
      <c r="C448" s="29" t="s">
        <v>29</v>
      </c>
      <c r="D448" s="88">
        <v>400</v>
      </c>
      <c r="E448" s="88">
        <v>200</v>
      </c>
      <c r="F448" s="26">
        <v>750</v>
      </c>
      <c r="G448" s="26">
        <v>1000</v>
      </c>
    </row>
    <row r="449" spans="1:7" x14ac:dyDescent="0.45">
      <c r="A449" s="29"/>
      <c r="B449" s="29">
        <v>5710</v>
      </c>
      <c r="C449" s="29" t="s">
        <v>52</v>
      </c>
      <c r="D449" s="88">
        <v>21300</v>
      </c>
      <c r="E449" s="88">
        <v>18000</v>
      </c>
      <c r="F449" s="26">
        <v>19000</v>
      </c>
      <c r="G449" s="26">
        <v>19000</v>
      </c>
    </row>
    <row r="450" spans="1:7" x14ac:dyDescent="0.45">
      <c r="A450" s="29"/>
      <c r="B450" s="29">
        <v>5750</v>
      </c>
      <c r="C450" s="29" t="s">
        <v>234</v>
      </c>
      <c r="D450" s="88">
        <v>2725</v>
      </c>
      <c r="E450" s="88">
        <v>2700</v>
      </c>
      <c r="F450" s="26">
        <v>2600</v>
      </c>
      <c r="G450" s="26">
        <v>3000</v>
      </c>
    </row>
    <row r="451" spans="1:7" x14ac:dyDescent="0.45">
      <c r="A451" s="29"/>
      <c r="B451" s="29">
        <v>5920</v>
      </c>
      <c r="C451" s="29" t="s">
        <v>235</v>
      </c>
      <c r="D451" s="88">
        <v>32600</v>
      </c>
      <c r="E451" s="88">
        <v>29500</v>
      </c>
      <c r="F451" s="26">
        <v>29500</v>
      </c>
      <c r="G451" s="26">
        <v>29500</v>
      </c>
    </row>
    <row r="452" spans="1:7" x14ac:dyDescent="0.45">
      <c r="A452" s="29"/>
      <c r="B452" s="29">
        <v>5930</v>
      </c>
      <c r="C452" s="29" t="s">
        <v>236</v>
      </c>
      <c r="D452" s="88">
        <v>600</v>
      </c>
      <c r="E452" s="88">
        <v>600</v>
      </c>
      <c r="F452" s="26">
        <v>5700</v>
      </c>
      <c r="G452" s="26">
        <v>3000</v>
      </c>
    </row>
    <row r="453" spans="1:7" x14ac:dyDescent="0.45">
      <c r="A453" s="29"/>
      <c r="B453" s="29">
        <v>5970</v>
      </c>
      <c r="C453" s="29" t="s">
        <v>237</v>
      </c>
      <c r="D453" s="88">
        <v>22500</v>
      </c>
      <c r="E453" s="88">
        <v>22500</v>
      </c>
      <c r="F453" s="26">
        <v>22500</v>
      </c>
      <c r="G453" s="26">
        <v>0</v>
      </c>
    </row>
    <row r="454" spans="1:7" x14ac:dyDescent="0.45">
      <c r="A454" s="29"/>
      <c r="B454" s="29">
        <v>5980</v>
      </c>
      <c r="C454" s="29" t="s">
        <v>197</v>
      </c>
      <c r="D454" s="88">
        <v>31600</v>
      </c>
      <c r="E454" s="88">
        <v>31383</v>
      </c>
      <c r="F454" s="26">
        <v>31383</v>
      </c>
      <c r="G454" s="26">
        <v>0</v>
      </c>
    </row>
    <row r="455" spans="1:7" x14ac:dyDescent="0.45">
      <c r="A455" s="29"/>
      <c r="B455" s="29">
        <v>6140</v>
      </c>
      <c r="C455" s="29" t="s">
        <v>238</v>
      </c>
      <c r="D455" s="88">
        <v>32400</v>
      </c>
      <c r="E455" s="88">
        <v>32400</v>
      </c>
      <c r="F455" s="26">
        <v>40000</v>
      </c>
      <c r="G455" s="26">
        <v>40000</v>
      </c>
    </row>
    <row r="456" spans="1:7" x14ac:dyDescent="0.45">
      <c r="A456" s="29"/>
      <c r="B456" s="29">
        <v>6510</v>
      </c>
      <c r="C456" s="29" t="s">
        <v>31</v>
      </c>
      <c r="D456" s="88">
        <v>600</v>
      </c>
      <c r="E456" s="88">
        <v>600</v>
      </c>
      <c r="F456" s="26">
        <v>600</v>
      </c>
      <c r="G456" s="26">
        <v>600</v>
      </c>
    </row>
    <row r="457" spans="1:7" x14ac:dyDescent="0.45">
      <c r="A457" s="29"/>
      <c r="B457" s="29">
        <v>6520</v>
      </c>
      <c r="C457" s="29" t="s">
        <v>239</v>
      </c>
      <c r="D457" s="88">
        <v>700</v>
      </c>
      <c r="E457" s="88">
        <v>1000</v>
      </c>
      <c r="F457" s="26">
        <v>1000</v>
      </c>
      <c r="G457" s="26">
        <v>1000</v>
      </c>
    </row>
    <row r="458" spans="1:7" x14ac:dyDescent="0.45">
      <c r="A458" s="29"/>
      <c r="B458" s="29">
        <v>6550</v>
      </c>
      <c r="C458" s="29" t="s">
        <v>240</v>
      </c>
      <c r="D458" s="88">
        <v>4100</v>
      </c>
      <c r="E458" s="88">
        <v>3900</v>
      </c>
      <c r="F458" s="26">
        <v>2000</v>
      </c>
      <c r="G458" s="26">
        <v>3000</v>
      </c>
    </row>
    <row r="459" spans="1:7" x14ac:dyDescent="0.45">
      <c r="A459" s="29"/>
      <c r="B459" s="29">
        <v>6560</v>
      </c>
      <c r="C459" s="29" t="s">
        <v>241</v>
      </c>
      <c r="D459" s="88">
        <v>5500</v>
      </c>
      <c r="E459" s="88">
        <v>5000</v>
      </c>
      <c r="F459" s="26">
        <v>7500</v>
      </c>
      <c r="G459" s="26">
        <v>8000</v>
      </c>
    </row>
    <row r="460" spans="1:7" x14ac:dyDescent="0.45">
      <c r="A460" s="29"/>
      <c r="B460" s="29">
        <v>6590</v>
      </c>
      <c r="C460" s="29" t="s">
        <v>242</v>
      </c>
      <c r="D460" s="88">
        <v>2500</v>
      </c>
      <c r="E460" s="88">
        <v>1800</v>
      </c>
      <c r="F460" s="26">
        <v>4000</v>
      </c>
      <c r="G460" s="26">
        <v>4000</v>
      </c>
    </row>
    <row r="461" spans="1:7" x14ac:dyDescent="0.45">
      <c r="A461" s="29"/>
      <c r="B461" s="29">
        <v>8320</v>
      </c>
      <c r="C461" s="29" t="s">
        <v>167</v>
      </c>
      <c r="D461" s="88">
        <v>0</v>
      </c>
      <c r="E461" s="88">
        <v>0</v>
      </c>
      <c r="F461" s="26">
        <v>0</v>
      </c>
      <c r="G461" s="26">
        <v>0</v>
      </c>
    </row>
    <row r="462" spans="1:7" x14ac:dyDescent="0.45">
      <c r="A462" s="29"/>
      <c r="B462" s="29">
        <v>9140</v>
      </c>
      <c r="C462" s="29" t="s">
        <v>243</v>
      </c>
      <c r="D462" s="88">
        <v>2000</v>
      </c>
      <c r="E462" s="88">
        <v>2000</v>
      </c>
      <c r="F462" s="26">
        <v>1500</v>
      </c>
      <c r="G462" s="26">
        <v>1500</v>
      </c>
    </row>
    <row r="463" spans="1:7" x14ac:dyDescent="0.45">
      <c r="A463" s="29"/>
      <c r="B463" s="29">
        <v>9150</v>
      </c>
      <c r="C463" s="29" t="s">
        <v>244</v>
      </c>
      <c r="D463" s="88">
        <v>350</v>
      </c>
      <c r="E463" s="88">
        <v>350</v>
      </c>
      <c r="F463" s="26">
        <v>350</v>
      </c>
      <c r="G463" s="26">
        <v>350</v>
      </c>
    </row>
    <row r="464" spans="1:7" x14ac:dyDescent="0.45">
      <c r="A464" s="29"/>
      <c r="B464" s="29">
        <v>9160</v>
      </c>
      <c r="C464" s="29" t="s">
        <v>245</v>
      </c>
      <c r="D464" s="88">
        <v>100</v>
      </c>
      <c r="E464" s="88">
        <v>100</v>
      </c>
      <c r="F464" s="26">
        <v>100</v>
      </c>
      <c r="G464" s="26">
        <v>100</v>
      </c>
    </row>
    <row r="465" spans="1:7" x14ac:dyDescent="0.45">
      <c r="A465" s="29"/>
      <c r="B465" s="29">
        <v>9520</v>
      </c>
      <c r="C465" s="29" t="s">
        <v>188</v>
      </c>
      <c r="D465" s="88">
        <v>50000</v>
      </c>
      <c r="E465" s="88">
        <v>50000</v>
      </c>
      <c r="F465" s="26">
        <v>50000</v>
      </c>
      <c r="G465" s="26">
        <v>0</v>
      </c>
    </row>
    <row r="466" spans="1:7" x14ac:dyDescent="0.45">
      <c r="A466" s="29" t="s">
        <v>246</v>
      </c>
      <c r="B466" s="29">
        <v>9530</v>
      </c>
      <c r="C466" s="29" t="s">
        <v>169</v>
      </c>
      <c r="D466" s="88">
        <v>95846</v>
      </c>
      <c r="E466" s="88">
        <v>95846</v>
      </c>
      <c r="F466" s="26">
        <v>95846</v>
      </c>
      <c r="G466" s="26">
        <v>0</v>
      </c>
    </row>
    <row r="467" spans="1:7" x14ac:dyDescent="0.45">
      <c r="A467" s="29"/>
      <c r="B467" s="29">
        <v>9531</v>
      </c>
      <c r="C467" s="29" t="s">
        <v>247</v>
      </c>
      <c r="D467" s="88">
        <v>0</v>
      </c>
      <c r="E467" s="88">
        <v>0</v>
      </c>
      <c r="F467" s="26">
        <v>0</v>
      </c>
      <c r="G467" s="26">
        <v>0</v>
      </c>
    </row>
    <row r="468" spans="1:7" x14ac:dyDescent="0.45">
      <c r="A468" s="113"/>
      <c r="B468" s="113"/>
      <c r="C468" s="106"/>
      <c r="D468" s="113"/>
      <c r="E468" s="113"/>
      <c r="G468" s="26"/>
    </row>
    <row r="469" spans="1:7" x14ac:dyDescent="0.45">
      <c r="A469" s="28"/>
      <c r="B469" s="28"/>
      <c r="C469" s="28" t="s">
        <v>21</v>
      </c>
      <c r="D469" s="107">
        <v>510571</v>
      </c>
      <c r="E469" s="107">
        <f>SUM(E430:E467)</f>
        <v>510529</v>
      </c>
      <c r="F469" s="107">
        <f>SUM(F430:F467)</f>
        <v>594729</v>
      </c>
      <c r="G469" s="107">
        <f>SUM(G430:G467)</f>
        <v>366880</v>
      </c>
    </row>
    <row r="470" spans="1:7" x14ac:dyDescent="0.45">
      <c r="A470" s="28"/>
      <c r="B470" s="28"/>
      <c r="C470" s="106"/>
      <c r="D470" s="107"/>
      <c r="E470" s="107"/>
      <c r="G470" s="26"/>
    </row>
    <row r="471" spans="1:7" x14ac:dyDescent="0.45">
      <c r="A471" s="28"/>
      <c r="B471" s="28"/>
      <c r="C471" s="28"/>
      <c r="D471" s="122"/>
      <c r="E471" s="122"/>
      <c r="G471" s="26"/>
    </row>
    <row r="472" spans="1:7" x14ac:dyDescent="0.45">
      <c r="A472" s="28"/>
      <c r="B472" s="28"/>
      <c r="C472" s="28"/>
      <c r="D472" s="107"/>
      <c r="E472" s="107"/>
      <c r="G472" s="26"/>
    </row>
    <row r="473" spans="1:7" x14ac:dyDescent="0.45">
      <c r="A473" s="108"/>
      <c r="B473" s="28"/>
      <c r="C473" s="28" t="s">
        <v>248</v>
      </c>
      <c r="D473" s="28" t="s">
        <v>140</v>
      </c>
      <c r="E473" s="28" t="s">
        <v>141</v>
      </c>
      <c r="F473" s="28" t="s">
        <v>283</v>
      </c>
      <c r="G473" s="28" t="s">
        <v>322</v>
      </c>
    </row>
    <row r="474" spans="1:7" x14ac:dyDescent="0.45">
      <c r="A474" s="29" t="s">
        <v>249</v>
      </c>
      <c r="B474" s="123"/>
      <c r="C474" s="28"/>
      <c r="D474" s="28"/>
      <c r="E474" s="28"/>
      <c r="G474" s="26"/>
    </row>
    <row r="475" spans="1:7" x14ac:dyDescent="0.45">
      <c r="A475" s="106"/>
      <c r="B475" s="29">
        <v>5165</v>
      </c>
      <c r="C475" s="29" t="s">
        <v>250</v>
      </c>
      <c r="D475" s="88">
        <v>12000</v>
      </c>
      <c r="E475" s="88">
        <v>15000</v>
      </c>
      <c r="F475" s="26">
        <v>15000</v>
      </c>
      <c r="G475" s="26">
        <v>0</v>
      </c>
    </row>
    <row r="476" spans="1:7" x14ac:dyDescent="0.45">
      <c r="A476" s="29"/>
      <c r="B476" s="29">
        <v>5175</v>
      </c>
      <c r="C476" s="29" t="s">
        <v>251</v>
      </c>
      <c r="D476" s="88">
        <v>5000</v>
      </c>
      <c r="E476" s="88">
        <v>5000</v>
      </c>
      <c r="F476" s="26">
        <v>10000</v>
      </c>
      <c r="G476" s="26">
        <v>0</v>
      </c>
    </row>
    <row r="477" spans="1:7" x14ac:dyDescent="0.45">
      <c r="A477" s="29"/>
      <c r="B477" s="29">
        <v>5180</v>
      </c>
      <c r="C477" s="29" t="s">
        <v>252</v>
      </c>
      <c r="D477" s="88">
        <v>5000</v>
      </c>
      <c r="E477" s="88">
        <v>5000</v>
      </c>
      <c r="F477" s="26">
        <v>5000</v>
      </c>
      <c r="G477" s="26">
        <v>0</v>
      </c>
    </row>
    <row r="478" spans="1:7" x14ac:dyDescent="0.45">
      <c r="A478" s="29"/>
      <c r="B478" s="29">
        <v>5185</v>
      </c>
      <c r="C478" s="29" t="s">
        <v>253</v>
      </c>
      <c r="D478" s="88">
        <v>11000</v>
      </c>
      <c r="E478" s="88">
        <v>5000</v>
      </c>
      <c r="F478" s="26">
        <v>7500</v>
      </c>
      <c r="G478" s="188">
        <v>5000</v>
      </c>
    </row>
    <row r="479" spans="1:7" x14ac:dyDescent="0.45">
      <c r="A479" s="29"/>
      <c r="B479" s="29">
        <v>5195</v>
      </c>
      <c r="C479" s="29" t="s">
        <v>254</v>
      </c>
      <c r="D479" s="88">
        <v>5000</v>
      </c>
      <c r="E479" s="88">
        <v>5000</v>
      </c>
      <c r="F479" s="26">
        <v>50000</v>
      </c>
      <c r="G479" s="188">
        <v>17500</v>
      </c>
    </row>
    <row r="480" spans="1:7" x14ac:dyDescent="0.45">
      <c r="A480" s="29"/>
      <c r="B480" s="29">
        <v>6580</v>
      </c>
      <c r="C480" s="29" t="s">
        <v>255</v>
      </c>
      <c r="D480" s="88">
        <v>6000</v>
      </c>
      <c r="E480" s="88">
        <v>40000</v>
      </c>
      <c r="F480" s="26">
        <v>20000</v>
      </c>
      <c r="G480" s="26">
        <v>0</v>
      </c>
    </row>
    <row r="481" spans="1:7" x14ac:dyDescent="0.45">
      <c r="A481" s="29"/>
      <c r="B481" s="29">
        <v>8310</v>
      </c>
      <c r="C481" s="29" t="s">
        <v>256</v>
      </c>
      <c r="D481" s="88">
        <v>54000</v>
      </c>
      <c r="E481" s="88">
        <v>37500</v>
      </c>
      <c r="F481" s="26">
        <v>25000</v>
      </c>
      <c r="G481" s="26">
        <v>0</v>
      </c>
    </row>
    <row r="482" spans="1:7" x14ac:dyDescent="0.45">
      <c r="A482" s="29"/>
      <c r="B482" s="29">
        <v>8320</v>
      </c>
      <c r="C482" s="29" t="s">
        <v>257</v>
      </c>
      <c r="D482" s="88">
        <v>2000</v>
      </c>
      <c r="E482" s="88">
        <v>1100</v>
      </c>
      <c r="F482" s="26">
        <v>1100</v>
      </c>
      <c r="G482" s="26">
        <v>0</v>
      </c>
    </row>
    <row r="483" spans="1:7" x14ac:dyDescent="0.45">
      <c r="A483" s="29"/>
      <c r="B483" s="29">
        <v>8321</v>
      </c>
      <c r="C483" s="29" t="s">
        <v>168</v>
      </c>
      <c r="D483" s="88">
        <v>32900</v>
      </c>
      <c r="E483" s="88">
        <v>1000</v>
      </c>
      <c r="F483" s="26">
        <v>1000</v>
      </c>
      <c r="G483" s="26">
        <v>0</v>
      </c>
    </row>
    <row r="484" spans="1:7" x14ac:dyDescent="0.45">
      <c r="A484" s="29"/>
      <c r="B484" s="29"/>
      <c r="C484" s="106"/>
      <c r="D484" s="88"/>
      <c r="E484" s="88"/>
      <c r="G484" s="26"/>
    </row>
    <row r="485" spans="1:7" x14ac:dyDescent="0.45">
      <c r="A485" s="29"/>
      <c r="B485" s="29"/>
      <c r="C485" s="28" t="s">
        <v>21</v>
      </c>
      <c r="D485" s="107">
        <f>SUM(D475:D483)</f>
        <v>132900</v>
      </c>
      <c r="E485" s="107">
        <f>SUM(E475:E483)</f>
        <v>114600</v>
      </c>
      <c r="F485" s="107">
        <f>SUM(F475:F483)</f>
        <v>134600</v>
      </c>
      <c r="G485" s="107">
        <f>SUM(G475:G483)</f>
        <v>22500</v>
      </c>
    </row>
    <row r="486" spans="1:7" x14ac:dyDescent="0.45">
      <c r="A486" s="113"/>
      <c r="B486" s="113"/>
      <c r="C486" s="106"/>
      <c r="D486" s="106"/>
      <c r="E486" s="106"/>
      <c r="G486" s="26"/>
    </row>
    <row r="487" spans="1:7" x14ac:dyDescent="0.45">
      <c r="A487" s="29"/>
      <c r="B487" s="29">
        <v>6580</v>
      </c>
      <c r="C487" s="29" t="s">
        <v>258</v>
      </c>
      <c r="D487" s="106"/>
      <c r="E487" s="124">
        <v>40000</v>
      </c>
      <c r="G487" s="26"/>
    </row>
    <row r="488" spans="1:7" x14ac:dyDescent="0.45">
      <c r="A488" s="29"/>
      <c r="B488" s="29"/>
      <c r="C488" s="29"/>
      <c r="D488" s="114"/>
      <c r="E488" s="114"/>
      <c r="G488" s="26"/>
    </row>
    <row r="489" spans="1:7" x14ac:dyDescent="0.45">
      <c r="A489" s="29"/>
      <c r="B489" s="29">
        <v>8310</v>
      </c>
      <c r="C489" s="29" t="s">
        <v>259</v>
      </c>
      <c r="D489" s="106"/>
      <c r="E489" s="114">
        <v>17500</v>
      </c>
      <c r="G489" s="26"/>
    </row>
    <row r="490" spans="1:7" x14ac:dyDescent="0.45">
      <c r="A490" s="29"/>
      <c r="B490" s="29"/>
      <c r="C490" s="112" t="s">
        <v>260</v>
      </c>
      <c r="D490" s="114"/>
      <c r="E490" s="114">
        <v>20000</v>
      </c>
      <c r="G490" s="26"/>
    </row>
    <row r="491" spans="1:7" x14ac:dyDescent="0.45">
      <c r="A491" s="29"/>
      <c r="B491" s="106"/>
      <c r="C491" s="29" t="s">
        <v>21</v>
      </c>
      <c r="D491" s="106"/>
      <c r="E491" s="114">
        <v>37500</v>
      </c>
      <c r="G491" s="26"/>
    </row>
    <row r="492" spans="1:7" x14ac:dyDescent="0.45">
      <c r="A492" s="29"/>
      <c r="B492" s="106"/>
      <c r="C492" s="106"/>
      <c r="D492" s="106"/>
      <c r="E492" s="114"/>
      <c r="G492" s="26"/>
    </row>
    <row r="493" spans="1:7" x14ac:dyDescent="0.45">
      <c r="A493" s="29"/>
      <c r="B493" s="29">
        <v>8320</v>
      </c>
      <c r="C493" s="29" t="s">
        <v>261</v>
      </c>
      <c r="D493" s="106"/>
      <c r="E493" s="114">
        <v>1100</v>
      </c>
      <c r="G493" s="26"/>
    </row>
    <row r="494" spans="1:7" x14ac:dyDescent="0.45">
      <c r="A494" s="29"/>
      <c r="B494" s="113"/>
      <c r="C494" s="113"/>
      <c r="D494" s="113"/>
      <c r="E494" s="113"/>
      <c r="G494" s="26"/>
    </row>
    <row r="495" spans="1:7" x14ac:dyDescent="0.45">
      <c r="A495" s="29"/>
      <c r="B495" s="29"/>
      <c r="C495" s="29"/>
      <c r="D495" s="114"/>
      <c r="E495" s="114"/>
      <c r="G495" s="26"/>
    </row>
    <row r="496" spans="1:7" x14ac:dyDescent="0.45">
      <c r="A496" s="28"/>
      <c r="B496" s="28"/>
      <c r="C496" s="28"/>
      <c r="D496" s="107"/>
      <c r="E496" s="107"/>
      <c r="G496" s="26"/>
    </row>
    <row r="497" spans="1:7" x14ac:dyDescent="0.45">
      <c r="A497" s="108"/>
      <c r="B497" s="123"/>
      <c r="C497" s="28" t="s">
        <v>262</v>
      </c>
      <c r="D497" s="28" t="s">
        <v>140</v>
      </c>
      <c r="E497" s="28" t="s">
        <v>141</v>
      </c>
      <c r="F497" s="28" t="s">
        <v>283</v>
      </c>
      <c r="G497" s="28" t="s">
        <v>322</v>
      </c>
    </row>
    <row r="498" spans="1:7" x14ac:dyDescent="0.45">
      <c r="A498" s="29" t="s">
        <v>263</v>
      </c>
      <c r="B498" s="123"/>
      <c r="C498" s="28"/>
      <c r="D498" s="28"/>
      <c r="E498" s="28"/>
      <c r="G498" s="26"/>
    </row>
    <row r="499" spans="1:7" x14ac:dyDescent="0.45">
      <c r="A499" s="106"/>
      <c r="B499" s="29">
        <v>4110</v>
      </c>
      <c r="C499" s="29" t="s">
        <v>224</v>
      </c>
      <c r="D499" s="88">
        <v>50200</v>
      </c>
      <c r="E499" s="88">
        <v>52400</v>
      </c>
      <c r="F499" s="26">
        <v>52400</v>
      </c>
      <c r="G499" s="26">
        <v>67500</v>
      </c>
    </row>
    <row r="500" spans="1:7" x14ac:dyDescent="0.45">
      <c r="A500" s="29"/>
      <c r="B500" s="29">
        <v>4510</v>
      </c>
      <c r="C500" s="29" t="s">
        <v>264</v>
      </c>
      <c r="D500" s="88">
        <v>23000</v>
      </c>
      <c r="E500" s="88">
        <v>20450</v>
      </c>
      <c r="F500" s="26">
        <v>20450</v>
      </c>
      <c r="G500" s="26">
        <v>25000</v>
      </c>
    </row>
    <row r="501" spans="1:7" x14ac:dyDescent="0.45">
      <c r="A501" s="29"/>
      <c r="B501" s="29">
        <v>4520</v>
      </c>
      <c r="C501" s="29" t="s">
        <v>226</v>
      </c>
      <c r="D501" s="88">
        <v>150</v>
      </c>
      <c r="E501" s="88">
        <v>100</v>
      </c>
      <c r="F501" s="26">
        <v>200</v>
      </c>
      <c r="G501" s="26">
        <v>300</v>
      </c>
    </row>
    <row r="502" spans="1:7" x14ac:dyDescent="0.45">
      <c r="A502" s="29"/>
      <c r="B502" s="29">
        <v>4760</v>
      </c>
      <c r="C502" s="29" t="s">
        <v>164</v>
      </c>
      <c r="D502" s="88">
        <v>50</v>
      </c>
      <c r="E502" s="88">
        <v>75</v>
      </c>
      <c r="F502" s="26">
        <v>100</v>
      </c>
      <c r="G502" s="26">
        <v>100</v>
      </c>
    </row>
    <row r="503" spans="1:7" x14ac:dyDescent="0.45">
      <c r="A503" s="29"/>
      <c r="B503" s="29">
        <v>5110</v>
      </c>
      <c r="C503" s="29" t="s">
        <v>265</v>
      </c>
      <c r="D503" s="88">
        <v>500</v>
      </c>
      <c r="E503" s="88">
        <v>500</v>
      </c>
      <c r="F503" s="26">
        <v>1000</v>
      </c>
      <c r="G503" s="26">
        <v>1500</v>
      </c>
    </row>
    <row r="504" spans="1:7" x14ac:dyDescent="0.45">
      <c r="A504" s="29"/>
      <c r="B504" s="29">
        <v>5120</v>
      </c>
      <c r="C504" s="29" t="s">
        <v>228</v>
      </c>
      <c r="D504" s="88">
        <v>3500</v>
      </c>
      <c r="E504" s="88">
        <v>4500</v>
      </c>
      <c r="F504" s="26">
        <v>4500</v>
      </c>
      <c r="G504" s="26">
        <v>8000</v>
      </c>
    </row>
    <row r="505" spans="1:7" x14ac:dyDescent="0.45">
      <c r="A505" s="29"/>
      <c r="B505" s="29">
        <v>5125</v>
      </c>
      <c r="C505" s="29" t="s">
        <v>229</v>
      </c>
      <c r="D505" s="88">
        <v>4335</v>
      </c>
      <c r="E505" s="88">
        <v>5200</v>
      </c>
      <c r="F505" s="26">
        <v>5200</v>
      </c>
      <c r="G505" s="26">
        <v>5200</v>
      </c>
    </row>
    <row r="506" spans="1:7" x14ac:dyDescent="0.45">
      <c r="A506" s="29"/>
      <c r="B506" s="29">
        <v>5145</v>
      </c>
      <c r="C506" s="29" t="s">
        <v>266</v>
      </c>
      <c r="D506" s="88">
        <v>12000</v>
      </c>
      <c r="E506" s="88">
        <v>14000</v>
      </c>
      <c r="F506" s="26">
        <v>14000</v>
      </c>
      <c r="G506" s="26">
        <v>11000</v>
      </c>
    </row>
    <row r="507" spans="1:7" x14ac:dyDescent="0.45">
      <c r="A507" s="29"/>
      <c r="B507" s="29">
        <v>5170</v>
      </c>
      <c r="C507" s="29" t="s">
        <v>231</v>
      </c>
      <c r="D507" s="88">
        <v>100</v>
      </c>
      <c r="E507" s="88">
        <v>150</v>
      </c>
      <c r="F507" s="26">
        <v>200</v>
      </c>
      <c r="G507" s="26">
        <v>200</v>
      </c>
    </row>
    <row r="508" spans="1:7" x14ac:dyDescent="0.45">
      <c r="A508" s="29"/>
      <c r="B508" s="29">
        <v>5300</v>
      </c>
      <c r="C508" s="29" t="s">
        <v>99</v>
      </c>
      <c r="D508" s="88">
        <v>2850</v>
      </c>
      <c r="E508" s="88">
        <v>3150</v>
      </c>
      <c r="F508" s="26">
        <v>3150</v>
      </c>
      <c r="G508" s="26">
        <v>4620</v>
      </c>
    </row>
    <row r="509" spans="1:7" x14ac:dyDescent="0.45">
      <c r="A509" s="29"/>
      <c r="B509" s="29">
        <v>5320</v>
      </c>
      <c r="C509" s="29" t="s">
        <v>104</v>
      </c>
      <c r="D509" s="88">
        <v>1000</v>
      </c>
      <c r="E509" s="88">
        <v>500</v>
      </c>
      <c r="F509" s="26">
        <v>500</v>
      </c>
      <c r="G509" s="26">
        <v>500</v>
      </c>
    </row>
    <row r="510" spans="1:7" x14ac:dyDescent="0.45">
      <c r="A510" s="29"/>
      <c r="B510" s="29">
        <v>5330</v>
      </c>
      <c r="C510" s="29" t="s">
        <v>25</v>
      </c>
      <c r="D510" s="88">
        <v>1500</v>
      </c>
      <c r="E510" s="88">
        <v>500</v>
      </c>
      <c r="F510" s="26">
        <v>500</v>
      </c>
      <c r="G510" s="26">
        <v>500</v>
      </c>
    </row>
    <row r="511" spans="1:7" x14ac:dyDescent="0.45">
      <c r="A511" s="29"/>
      <c r="B511" s="29">
        <v>5340</v>
      </c>
      <c r="C511" s="29" t="s">
        <v>267</v>
      </c>
      <c r="D511" s="88">
        <v>4000</v>
      </c>
      <c r="E511" s="88">
        <v>2000</v>
      </c>
      <c r="F511" s="26">
        <v>2000</v>
      </c>
      <c r="G511" s="26">
        <v>11000</v>
      </c>
    </row>
    <row r="512" spans="1:7" x14ac:dyDescent="0.45">
      <c r="A512" s="29"/>
      <c r="B512" s="29">
        <v>5510</v>
      </c>
      <c r="C512" s="29" t="s">
        <v>232</v>
      </c>
      <c r="D512" s="88">
        <v>1500</v>
      </c>
      <c r="E512" s="88">
        <v>1300</v>
      </c>
      <c r="F512" s="26">
        <v>1300</v>
      </c>
      <c r="G512" s="26">
        <v>1500</v>
      </c>
    </row>
    <row r="513" spans="1:7" x14ac:dyDescent="0.45">
      <c r="A513" s="29"/>
      <c r="B513" s="29">
        <v>5520</v>
      </c>
      <c r="C513" s="29" t="s">
        <v>26</v>
      </c>
      <c r="D513" s="88">
        <v>1100</v>
      </c>
      <c r="E513" s="88">
        <v>1200</v>
      </c>
      <c r="F513" s="26">
        <v>1200</v>
      </c>
      <c r="G513" s="26">
        <v>1500</v>
      </c>
    </row>
    <row r="514" spans="1:7" x14ac:dyDescent="0.45">
      <c r="A514" s="29"/>
      <c r="B514" s="29">
        <v>5540</v>
      </c>
      <c r="C514" s="29" t="s">
        <v>27</v>
      </c>
      <c r="D514" s="88">
        <v>500</v>
      </c>
      <c r="E514" s="88">
        <v>500</v>
      </c>
      <c r="F514" s="26">
        <v>500</v>
      </c>
      <c r="G514" s="26">
        <v>300</v>
      </c>
    </row>
    <row r="515" spans="1:7" x14ac:dyDescent="0.45">
      <c r="A515" s="29"/>
      <c r="B515" s="29">
        <v>5560</v>
      </c>
      <c r="C515" s="29" t="s">
        <v>32</v>
      </c>
      <c r="D515" s="88">
        <v>2200</v>
      </c>
      <c r="E515" s="88">
        <v>2070</v>
      </c>
      <c r="F515" s="26">
        <v>2070</v>
      </c>
      <c r="G515" s="26">
        <v>2532</v>
      </c>
    </row>
    <row r="516" spans="1:7" x14ac:dyDescent="0.45">
      <c r="A516" s="29"/>
      <c r="B516" s="29">
        <v>5610</v>
      </c>
      <c r="C516" s="29" t="s">
        <v>233</v>
      </c>
      <c r="D516" s="88">
        <v>325</v>
      </c>
      <c r="E516" s="88">
        <v>30</v>
      </c>
      <c r="F516" s="26">
        <v>30</v>
      </c>
      <c r="G516" s="26">
        <v>200</v>
      </c>
    </row>
    <row r="517" spans="1:7" x14ac:dyDescent="0.45">
      <c r="A517" s="29"/>
      <c r="B517" s="29">
        <v>5620</v>
      </c>
      <c r="C517" s="29" t="s">
        <v>28</v>
      </c>
      <c r="D517" s="88">
        <v>100</v>
      </c>
      <c r="E517" s="88">
        <v>100</v>
      </c>
      <c r="F517" s="26">
        <v>100</v>
      </c>
      <c r="G517" s="26">
        <v>0</v>
      </c>
    </row>
    <row r="518" spans="1:7" x14ac:dyDescent="0.45">
      <c r="A518" s="29"/>
      <c r="B518" s="29">
        <v>5630</v>
      </c>
      <c r="C518" s="29" t="s">
        <v>29</v>
      </c>
      <c r="D518" s="88">
        <v>400</v>
      </c>
      <c r="E518" s="88">
        <v>100</v>
      </c>
      <c r="F518" s="26">
        <v>100</v>
      </c>
      <c r="G518" s="26">
        <v>0</v>
      </c>
    </row>
    <row r="519" spans="1:7" x14ac:dyDescent="0.45">
      <c r="A519" s="29"/>
      <c r="B519" s="29">
        <v>5710</v>
      </c>
      <c r="C519" s="29" t="s">
        <v>52</v>
      </c>
      <c r="D519" s="88">
        <v>7800</v>
      </c>
      <c r="E519" s="88">
        <v>8400</v>
      </c>
      <c r="F519" s="26">
        <v>8400</v>
      </c>
      <c r="G519" s="26">
        <v>8400</v>
      </c>
    </row>
    <row r="520" spans="1:7" x14ac:dyDescent="0.45">
      <c r="A520" s="29"/>
      <c r="B520" s="29">
        <v>5750</v>
      </c>
      <c r="C520" s="29" t="s">
        <v>268</v>
      </c>
      <c r="D520" s="88">
        <v>100</v>
      </c>
      <c r="E520" s="88">
        <v>50</v>
      </c>
      <c r="F520" s="26">
        <v>50</v>
      </c>
      <c r="G520" s="26">
        <v>300</v>
      </c>
    </row>
    <row r="521" spans="1:7" x14ac:dyDescent="0.45">
      <c r="A521" s="29"/>
      <c r="B521" s="29">
        <v>5920</v>
      </c>
      <c r="C521" s="29" t="s">
        <v>269</v>
      </c>
      <c r="D521" s="88">
        <v>14200</v>
      </c>
      <c r="E521" s="88">
        <v>14200</v>
      </c>
      <c r="F521" s="26">
        <v>14200</v>
      </c>
      <c r="G521" s="26">
        <v>14200</v>
      </c>
    </row>
    <row r="522" spans="1:7" x14ac:dyDescent="0.45">
      <c r="A522" s="29"/>
      <c r="B522" s="29">
        <v>5930</v>
      </c>
      <c r="C522" s="29" t="s">
        <v>270</v>
      </c>
      <c r="D522" s="88">
        <v>260</v>
      </c>
      <c r="E522" s="88">
        <v>260</v>
      </c>
      <c r="F522" s="26">
        <v>260</v>
      </c>
      <c r="G522" s="26">
        <v>300</v>
      </c>
    </row>
    <row r="523" spans="1:7" x14ac:dyDescent="0.45">
      <c r="A523" s="29"/>
      <c r="B523" s="29">
        <v>5960</v>
      </c>
      <c r="C523" s="29" t="s">
        <v>271</v>
      </c>
      <c r="D523" s="88">
        <v>141400</v>
      </c>
      <c r="E523" s="88">
        <v>93900</v>
      </c>
      <c r="F523" s="26">
        <v>93900</v>
      </c>
      <c r="G523" s="26">
        <v>105700</v>
      </c>
    </row>
    <row r="524" spans="1:7" x14ac:dyDescent="0.45">
      <c r="A524" s="29"/>
      <c r="B524" s="29">
        <v>6510</v>
      </c>
      <c r="C524" s="29" t="s">
        <v>272</v>
      </c>
      <c r="D524" s="88">
        <v>200</v>
      </c>
      <c r="E524" s="88">
        <v>200</v>
      </c>
      <c r="F524" s="26">
        <v>200</v>
      </c>
      <c r="G524" s="26">
        <v>50</v>
      </c>
    </row>
    <row r="525" spans="1:7" x14ac:dyDescent="0.45">
      <c r="A525" s="29"/>
      <c r="B525" s="29">
        <v>6520</v>
      </c>
      <c r="C525" s="29" t="s">
        <v>166</v>
      </c>
      <c r="D525" s="88">
        <v>300</v>
      </c>
      <c r="E525" s="88">
        <v>400</v>
      </c>
      <c r="F525" s="26">
        <v>400</v>
      </c>
      <c r="G525" s="26">
        <v>400</v>
      </c>
    </row>
    <row r="526" spans="1:7" x14ac:dyDescent="0.45">
      <c r="A526" s="29"/>
      <c r="B526" s="29">
        <v>6550</v>
      </c>
      <c r="C526" s="29" t="s">
        <v>33</v>
      </c>
      <c r="D526" s="88">
        <v>2100</v>
      </c>
      <c r="E526" s="88">
        <v>1900</v>
      </c>
      <c r="F526" s="26">
        <v>1900</v>
      </c>
      <c r="G526" s="26">
        <v>2400</v>
      </c>
    </row>
    <row r="527" spans="1:7" x14ac:dyDescent="0.45">
      <c r="A527" s="29"/>
      <c r="B527" s="29">
        <v>6560</v>
      </c>
      <c r="C527" s="29" t="s">
        <v>273</v>
      </c>
      <c r="D527" s="88">
        <v>1200</v>
      </c>
      <c r="E527" s="88">
        <v>1900</v>
      </c>
      <c r="F527" s="26">
        <v>2000</v>
      </c>
      <c r="G527" s="26">
        <v>1000</v>
      </c>
    </row>
    <row r="528" spans="1:7" x14ac:dyDescent="0.45">
      <c r="A528" s="29"/>
      <c r="B528" s="29">
        <v>6590</v>
      </c>
      <c r="C528" s="29" t="s">
        <v>274</v>
      </c>
      <c r="D528" s="88">
        <v>600</v>
      </c>
      <c r="E528" s="88">
        <v>500</v>
      </c>
      <c r="F528" s="26">
        <v>500</v>
      </c>
      <c r="G528" s="26">
        <v>500</v>
      </c>
    </row>
    <row r="529" spans="1:7" x14ac:dyDescent="0.45">
      <c r="A529" s="29"/>
      <c r="B529" s="29">
        <v>8320</v>
      </c>
      <c r="C529" s="29" t="s">
        <v>167</v>
      </c>
      <c r="D529" s="88">
        <v>500</v>
      </c>
      <c r="E529" s="88">
        <v>0</v>
      </c>
      <c r="F529" s="26">
        <v>0</v>
      </c>
      <c r="G529" s="26">
        <v>500</v>
      </c>
    </row>
    <row r="530" spans="1:7" x14ac:dyDescent="0.45">
      <c r="A530" s="29"/>
      <c r="B530" s="29">
        <v>8320</v>
      </c>
      <c r="C530" s="29" t="s">
        <v>168</v>
      </c>
      <c r="D530" s="88">
        <v>0</v>
      </c>
      <c r="E530" s="88">
        <v>0</v>
      </c>
      <c r="F530" s="26">
        <v>0</v>
      </c>
      <c r="G530" s="26">
        <v>0</v>
      </c>
    </row>
    <row r="531" spans="1:7" x14ac:dyDescent="0.45">
      <c r="A531" s="29"/>
      <c r="B531" s="29">
        <v>9520</v>
      </c>
      <c r="C531" s="29" t="s">
        <v>189</v>
      </c>
      <c r="D531" s="88">
        <v>52000</v>
      </c>
      <c r="E531" s="88">
        <v>40000</v>
      </c>
      <c r="F531" s="26">
        <v>40000</v>
      </c>
      <c r="G531" s="26">
        <v>2800</v>
      </c>
    </row>
    <row r="532" spans="1:7" x14ac:dyDescent="0.45">
      <c r="A532" s="29" t="s">
        <v>246</v>
      </c>
      <c r="B532" s="29">
        <v>9530</v>
      </c>
      <c r="C532" s="29" t="s">
        <v>169</v>
      </c>
      <c r="D532" s="88">
        <v>46250</v>
      </c>
      <c r="E532" s="88">
        <v>46250</v>
      </c>
      <c r="F532" s="26">
        <v>46250</v>
      </c>
      <c r="G532" s="26">
        <v>0</v>
      </c>
    </row>
    <row r="533" spans="1:7" x14ac:dyDescent="0.45">
      <c r="A533" s="29"/>
      <c r="B533" s="29">
        <v>9531</v>
      </c>
      <c r="C533" s="29" t="s">
        <v>247</v>
      </c>
      <c r="D533" s="125">
        <v>0</v>
      </c>
      <c r="E533" s="125">
        <v>0</v>
      </c>
      <c r="F533" s="26">
        <v>0</v>
      </c>
      <c r="G533" s="26">
        <v>0</v>
      </c>
    </row>
    <row r="534" spans="1:7" x14ac:dyDescent="0.45">
      <c r="A534" s="29"/>
      <c r="B534" s="29"/>
      <c r="C534" s="106"/>
      <c r="D534" s="126"/>
      <c r="E534" s="126"/>
      <c r="G534" s="26"/>
    </row>
    <row r="535" spans="1:7" x14ac:dyDescent="0.45">
      <c r="A535" s="28"/>
      <c r="B535" s="28"/>
      <c r="C535" s="28" t="s">
        <v>21</v>
      </c>
      <c r="D535" s="107">
        <f>SUM(D499:D533)</f>
        <v>376220</v>
      </c>
      <c r="E535" s="107">
        <f>SUM(E499:E533)</f>
        <v>316785</v>
      </c>
      <c r="F535" s="107">
        <f>SUM(F499:F533)</f>
        <v>317560</v>
      </c>
      <c r="G535" s="107">
        <f>SUM(G499:G533)</f>
        <v>278002</v>
      </c>
    </row>
    <row r="536" spans="1:7" x14ac:dyDescent="0.45">
      <c r="A536" s="113"/>
      <c r="B536" s="113"/>
      <c r="C536" s="28"/>
      <c r="D536" s="127"/>
      <c r="E536" s="127"/>
      <c r="G536" s="26"/>
    </row>
    <row r="537" spans="1:7" x14ac:dyDescent="0.45">
      <c r="A537" s="28"/>
      <c r="B537" s="28"/>
      <c r="C537" s="28"/>
      <c r="D537" s="107"/>
      <c r="E537" s="107"/>
      <c r="G537" s="26"/>
    </row>
    <row r="538" spans="1:7" x14ac:dyDescent="0.45">
      <c r="A538" s="108"/>
      <c r="B538" s="29"/>
      <c r="C538" s="28" t="s">
        <v>275</v>
      </c>
      <c r="D538" s="28" t="s">
        <v>140</v>
      </c>
      <c r="E538" s="28" t="s">
        <v>141</v>
      </c>
      <c r="F538" s="28" t="s">
        <v>283</v>
      </c>
      <c r="G538" s="28" t="s">
        <v>322</v>
      </c>
    </row>
    <row r="539" spans="1:7" x14ac:dyDescent="0.45">
      <c r="A539" s="29" t="s">
        <v>276</v>
      </c>
      <c r="B539" s="29"/>
      <c r="C539" s="28"/>
      <c r="D539" s="28"/>
      <c r="E539" s="28"/>
      <c r="G539" s="26"/>
    </row>
    <row r="540" spans="1:7" x14ac:dyDescent="0.45">
      <c r="A540" s="106"/>
      <c r="B540" s="29">
        <v>5165</v>
      </c>
      <c r="C540" s="29" t="s">
        <v>277</v>
      </c>
      <c r="D540" s="88">
        <v>2500</v>
      </c>
      <c r="E540" s="88">
        <v>5000</v>
      </c>
      <c r="F540" s="26">
        <v>5000</v>
      </c>
      <c r="G540" s="188">
        <v>5000</v>
      </c>
    </row>
    <row r="541" spans="1:7" x14ac:dyDescent="0.45">
      <c r="A541" s="29"/>
      <c r="B541" s="29">
        <v>5175</v>
      </c>
      <c r="C541" s="29" t="s">
        <v>278</v>
      </c>
      <c r="D541" s="88">
        <v>10000</v>
      </c>
      <c r="E541" s="88">
        <v>10000</v>
      </c>
      <c r="F541" s="26">
        <v>10000</v>
      </c>
      <c r="G541" s="188">
        <v>10000</v>
      </c>
    </row>
    <row r="542" spans="1:7" x14ac:dyDescent="0.45">
      <c r="A542" s="29"/>
      <c r="B542" s="29">
        <v>5180</v>
      </c>
      <c r="C542" s="29" t="s">
        <v>279</v>
      </c>
      <c r="D542" s="88">
        <v>2000</v>
      </c>
      <c r="E542" s="88">
        <v>2000</v>
      </c>
      <c r="F542" s="26">
        <v>2000</v>
      </c>
      <c r="G542" s="188">
        <v>2000</v>
      </c>
    </row>
    <row r="543" spans="1:7" x14ac:dyDescent="0.45">
      <c r="A543" s="29"/>
      <c r="B543" s="29">
        <v>8310</v>
      </c>
      <c r="C543" s="29" t="s">
        <v>256</v>
      </c>
      <c r="D543" s="88">
        <v>0</v>
      </c>
      <c r="E543" s="88">
        <v>7500</v>
      </c>
      <c r="F543" s="26">
        <v>7500</v>
      </c>
      <c r="G543" s="188">
        <v>7500</v>
      </c>
    </row>
    <row r="544" spans="1:7" x14ac:dyDescent="0.45">
      <c r="A544" s="29"/>
      <c r="B544" s="29">
        <v>8320</v>
      </c>
      <c r="C544" s="29" t="s">
        <v>167</v>
      </c>
      <c r="D544" s="88">
        <v>5000</v>
      </c>
      <c r="E544" s="88">
        <v>500</v>
      </c>
      <c r="F544" s="26">
        <v>500</v>
      </c>
      <c r="G544" s="188">
        <v>500</v>
      </c>
    </row>
    <row r="545" spans="1:7" x14ac:dyDescent="0.45">
      <c r="A545" s="29"/>
      <c r="B545" s="29">
        <v>8321</v>
      </c>
      <c r="C545" s="29" t="s">
        <v>168</v>
      </c>
      <c r="D545" s="88">
        <v>14100</v>
      </c>
      <c r="E545" s="88">
        <v>65000</v>
      </c>
      <c r="F545" s="26">
        <v>65000</v>
      </c>
      <c r="G545" s="188">
        <v>65000</v>
      </c>
    </row>
    <row r="546" spans="1:7" x14ac:dyDescent="0.45">
      <c r="A546" s="29"/>
      <c r="B546" s="29"/>
      <c r="C546" s="106"/>
      <c r="D546" s="125"/>
      <c r="E546" s="125"/>
      <c r="G546" s="26"/>
    </row>
    <row r="547" spans="1:7" x14ac:dyDescent="0.45">
      <c r="A547" s="28"/>
      <c r="B547" s="29"/>
      <c r="C547" s="28" t="s">
        <v>21</v>
      </c>
      <c r="D547" s="107">
        <f>SUM(D540:D545)</f>
        <v>33600</v>
      </c>
      <c r="E547" s="107">
        <f>SUM(E540:E545)</f>
        <v>90000</v>
      </c>
      <c r="F547" s="107">
        <f>SUM(F540:F545)</f>
        <v>90000</v>
      </c>
      <c r="G547" s="107">
        <f>SUM(G540:G545)</f>
        <v>90000</v>
      </c>
    </row>
    <row r="548" spans="1:7" x14ac:dyDescent="0.45">
      <c r="A548" s="106"/>
      <c r="B548" s="106"/>
      <c r="C548" s="106"/>
      <c r="D548" s="106"/>
      <c r="E548" s="106"/>
      <c r="G548" s="26"/>
    </row>
    <row r="549" spans="1:7" x14ac:dyDescent="0.45">
      <c r="A549" s="106"/>
      <c r="B549" s="29">
        <v>8310</v>
      </c>
      <c r="C549" s="29" t="s">
        <v>259</v>
      </c>
      <c r="D549" s="106"/>
      <c r="E549" s="114">
        <v>7500</v>
      </c>
    </row>
    <row r="550" spans="1:7" x14ac:dyDescent="0.45">
      <c r="A550" s="106"/>
      <c r="B550" s="106"/>
      <c r="C550" s="106"/>
      <c r="D550" s="106"/>
      <c r="E550" s="106"/>
    </row>
    <row r="551" spans="1:7" x14ac:dyDescent="0.45">
      <c r="A551" s="77"/>
      <c r="B551" s="29">
        <v>8320</v>
      </c>
      <c r="C551" s="29" t="s">
        <v>261</v>
      </c>
      <c r="D551" s="88"/>
      <c r="E551" s="88">
        <v>500</v>
      </c>
    </row>
    <row r="552" spans="1:7" x14ac:dyDescent="0.45">
      <c r="A552" s="77"/>
      <c r="B552" s="29"/>
      <c r="C552" s="113"/>
      <c r="D552" s="114"/>
      <c r="E552" s="114"/>
    </row>
    <row r="553" spans="1:7" x14ac:dyDescent="0.45">
      <c r="A553" s="29" t="s">
        <v>280</v>
      </c>
      <c r="B553" s="29">
        <v>8321</v>
      </c>
      <c r="C553" s="29" t="s">
        <v>281</v>
      </c>
      <c r="D553" s="106"/>
      <c r="E553" s="88">
        <v>65000</v>
      </c>
    </row>
    <row r="554" spans="1:7" x14ac:dyDescent="0.45">
      <c r="A554" s="29"/>
      <c r="B554" s="29"/>
      <c r="C554" s="29"/>
      <c r="D554" s="106"/>
      <c r="E554" s="114"/>
    </row>
    <row r="555" spans="1:7" x14ac:dyDescent="0.45">
      <c r="A555" s="29"/>
      <c r="B555" s="29" t="s">
        <v>280</v>
      </c>
      <c r="C555" s="29" t="s">
        <v>113</v>
      </c>
      <c r="D555" s="29"/>
      <c r="E555" s="29"/>
    </row>
    <row r="558" spans="1:7" x14ac:dyDescent="0.45">
      <c r="C558" s="79" t="s">
        <v>350</v>
      </c>
      <c r="D558" s="79"/>
      <c r="E558" s="79"/>
    </row>
    <row r="559" spans="1:7" x14ac:dyDescent="0.45">
      <c r="C559" s="79"/>
      <c r="D559" s="79"/>
      <c r="E559" s="79"/>
    </row>
    <row r="560" spans="1:7" x14ac:dyDescent="0.45">
      <c r="C560" s="79" t="s">
        <v>300</v>
      </c>
      <c r="D560" s="11"/>
      <c r="E560" s="79"/>
    </row>
    <row r="561" spans="3:5" x14ac:dyDescent="0.45">
      <c r="C561" s="79" t="s">
        <v>301</v>
      </c>
      <c r="D561" s="11"/>
      <c r="E561" s="79"/>
    </row>
    <row r="562" spans="3:5" x14ac:dyDescent="0.45">
      <c r="C562" s="79"/>
      <c r="D562" s="79"/>
      <c r="E562" s="79"/>
    </row>
    <row r="563" spans="3:5" x14ac:dyDescent="0.45">
      <c r="C563" s="79"/>
      <c r="D563" s="79"/>
      <c r="E563" s="79"/>
    </row>
    <row r="564" spans="3:5" x14ac:dyDescent="0.45">
      <c r="C564" s="79" t="s">
        <v>302</v>
      </c>
      <c r="D564" s="79"/>
      <c r="E564" s="79"/>
    </row>
    <row r="565" spans="3:5" x14ac:dyDescent="0.45">
      <c r="C565" s="79" t="s">
        <v>349</v>
      </c>
      <c r="D565" s="79"/>
      <c r="E565" s="79"/>
    </row>
    <row r="566" spans="3:5" x14ac:dyDescent="0.45">
      <c r="C566" s="79"/>
      <c r="D566" s="79"/>
      <c r="E566" s="79"/>
    </row>
    <row r="567" spans="3:5" x14ac:dyDescent="0.45">
      <c r="C567" s="79"/>
      <c r="D567" s="79"/>
      <c r="E567" s="79"/>
    </row>
    <row r="568" spans="3:5" x14ac:dyDescent="0.45">
      <c r="C568" s="79"/>
      <c r="D568" s="79"/>
      <c r="E568" s="79"/>
    </row>
    <row r="569" spans="3:5" x14ac:dyDescent="0.45">
      <c r="C569" s="79" t="s">
        <v>302</v>
      </c>
      <c r="D569" s="79"/>
      <c r="E569" s="79"/>
    </row>
    <row r="570" spans="3:5" x14ac:dyDescent="0.45">
      <c r="C570" s="79" t="s">
        <v>303</v>
      </c>
      <c r="D570" s="79"/>
      <c r="E570" s="79"/>
    </row>
    <row r="571" spans="3:5" x14ac:dyDescent="0.45">
      <c r="C571" s="79"/>
      <c r="D571" s="79"/>
      <c r="E571" s="79"/>
    </row>
    <row r="572" spans="3:5" x14ac:dyDescent="0.45">
      <c r="C572" s="79"/>
      <c r="D572" s="79"/>
      <c r="E572" s="79"/>
    </row>
  </sheetData>
  <phoneticPr fontId="28" type="noConversion"/>
  <printOptions horizontalCentered="1" gridLines="1"/>
  <pageMargins left="0.33" right="0.28999999999999998" top="0.52" bottom="0.75" header="0.3" footer="0.3"/>
  <pageSetup fitToHeight="15" orientation="portrait" r:id="rId1"/>
  <rowBreaks count="1" manualBreakCount="1">
    <brk id="32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6"/>
  <sheetViews>
    <sheetView topLeftCell="A4" workbookViewId="0">
      <selection activeCell="K27" sqref="K27"/>
    </sheetView>
  </sheetViews>
  <sheetFormatPr defaultRowHeight="14.5" x14ac:dyDescent="0.35"/>
  <sheetData>
    <row r="1" spans="1:10" ht="15.5" x14ac:dyDescent="0.35">
      <c r="A1" s="153"/>
      <c r="B1" s="154" t="s">
        <v>304</v>
      </c>
      <c r="C1" s="153"/>
      <c r="D1" s="153"/>
      <c r="E1" s="153"/>
      <c r="F1" s="153"/>
      <c r="G1" s="153"/>
      <c r="H1" s="153"/>
      <c r="I1" s="155"/>
      <c r="J1" s="156"/>
    </row>
    <row r="2" spans="1:10" ht="16" thickBot="1" x14ac:dyDescent="0.4">
      <c r="A2" s="157" t="s">
        <v>305</v>
      </c>
      <c r="B2" s="158"/>
      <c r="C2" s="159" t="s">
        <v>316</v>
      </c>
      <c r="D2" s="157" t="s">
        <v>317</v>
      </c>
      <c r="E2" s="153"/>
      <c r="F2" s="153"/>
      <c r="G2" s="153"/>
      <c r="H2" s="153"/>
      <c r="I2" s="155"/>
      <c r="J2" s="156"/>
    </row>
    <row r="3" spans="1:10" ht="16" thickBot="1" x14ac:dyDescent="0.4">
      <c r="A3" s="153"/>
      <c r="B3" s="153"/>
      <c r="C3" s="153"/>
      <c r="D3" s="153"/>
      <c r="E3" s="153"/>
      <c r="F3" s="153"/>
      <c r="G3" s="160"/>
      <c r="H3" s="160"/>
      <c r="I3" s="161"/>
      <c r="J3" s="162"/>
    </row>
    <row r="4" spans="1:10" ht="15.5" x14ac:dyDescent="0.35">
      <c r="A4" s="153"/>
      <c r="B4" s="153"/>
      <c r="C4" s="153"/>
      <c r="D4" s="153"/>
      <c r="E4" s="153"/>
      <c r="F4" s="153"/>
      <c r="G4" s="153"/>
      <c r="H4" s="153"/>
      <c r="I4" s="163" t="s">
        <v>306</v>
      </c>
      <c r="J4" s="156"/>
    </row>
    <row r="5" spans="1:10" ht="16" thickBot="1" x14ac:dyDescent="0.4">
      <c r="A5" s="160"/>
      <c r="B5" s="164"/>
      <c r="C5" s="160"/>
      <c r="D5" s="160"/>
      <c r="E5" s="160"/>
      <c r="F5" s="153"/>
      <c r="G5" s="153"/>
      <c r="H5" s="153"/>
      <c r="I5" s="155"/>
      <c r="J5" s="156"/>
    </row>
    <row r="6" spans="1:10" ht="15.5" x14ac:dyDescent="0.35">
      <c r="A6" s="153"/>
      <c r="B6" s="158" t="s">
        <v>307</v>
      </c>
      <c r="C6" s="153"/>
      <c r="D6" s="153"/>
      <c r="E6" s="153"/>
      <c r="F6" s="153"/>
      <c r="G6" s="153"/>
      <c r="H6" s="153"/>
      <c r="I6" s="155"/>
      <c r="J6" s="156"/>
    </row>
    <row r="7" spans="1:10" ht="15.5" x14ac:dyDescent="0.35">
      <c r="A7" s="153"/>
      <c r="B7" s="153"/>
      <c r="C7" s="153"/>
      <c r="D7" s="153"/>
      <c r="E7" s="153"/>
      <c r="F7" s="153"/>
      <c r="G7" s="153"/>
      <c r="H7" s="153"/>
      <c r="I7" s="155"/>
      <c r="J7" s="156"/>
    </row>
    <row r="8" spans="1:10" ht="15.5" x14ac:dyDescent="0.35">
      <c r="A8" s="153"/>
      <c r="B8" s="153"/>
      <c r="C8" s="153"/>
      <c r="D8" s="153"/>
      <c r="E8" s="153"/>
      <c r="F8" s="153"/>
      <c r="G8" s="153"/>
      <c r="H8" s="153"/>
      <c r="I8" s="155"/>
      <c r="J8" s="156"/>
    </row>
    <row r="9" spans="1:10" ht="15.5" x14ac:dyDescent="0.35">
      <c r="A9" s="153"/>
      <c r="B9" s="153"/>
      <c r="C9" s="153"/>
      <c r="D9" s="153"/>
      <c r="E9" s="153"/>
      <c r="F9" s="153"/>
      <c r="G9" s="153"/>
      <c r="H9" s="153"/>
      <c r="I9" s="165"/>
      <c r="J9" s="156"/>
    </row>
    <row r="10" spans="1:10" ht="15.5" x14ac:dyDescent="0.35">
      <c r="A10" s="153" t="s">
        <v>308</v>
      </c>
      <c r="B10" s="153"/>
      <c r="C10" s="153"/>
      <c r="D10" s="153"/>
      <c r="E10" s="153" t="s">
        <v>309</v>
      </c>
      <c r="F10" s="153"/>
      <c r="G10" s="153"/>
      <c r="H10" s="153"/>
      <c r="I10" s="155"/>
      <c r="J10" s="156"/>
    </row>
    <row r="11" spans="1:10" ht="15.5" x14ac:dyDescent="0.35">
      <c r="A11" s="153"/>
      <c r="B11" s="153"/>
      <c r="C11" s="153"/>
      <c r="D11" s="153"/>
      <c r="E11" s="153" t="s">
        <v>309</v>
      </c>
      <c r="F11" s="153" t="s">
        <v>310</v>
      </c>
      <c r="G11" s="153"/>
      <c r="H11" s="153"/>
      <c r="I11" s="155"/>
      <c r="J11" s="156"/>
    </row>
    <row r="12" spans="1:10" ht="15.5" x14ac:dyDescent="0.35">
      <c r="A12" s="153" t="s">
        <v>311</v>
      </c>
      <c r="B12" s="153"/>
      <c r="C12" s="166"/>
      <c r="D12" s="153"/>
      <c r="E12" s="153" t="s">
        <v>309</v>
      </c>
      <c r="F12" s="153"/>
      <c r="G12" s="153"/>
      <c r="H12" s="153"/>
      <c r="I12" s="155"/>
      <c r="J12" s="156"/>
    </row>
    <row r="13" spans="1:10" ht="15.5" x14ac:dyDescent="0.35">
      <c r="A13" s="153"/>
      <c r="B13" s="153"/>
      <c r="C13" s="153"/>
      <c r="D13" s="153"/>
      <c r="E13" s="153"/>
      <c r="F13" s="153"/>
      <c r="G13" s="153"/>
      <c r="H13" s="153"/>
      <c r="I13" s="155"/>
      <c r="J13" s="156"/>
    </row>
    <row r="14" spans="1:10" ht="15.5" x14ac:dyDescent="0.35">
      <c r="A14" s="153"/>
      <c r="B14" s="153"/>
      <c r="C14" s="153"/>
      <c r="D14" s="153"/>
      <c r="E14" s="167" t="s">
        <v>312</v>
      </c>
      <c r="G14" s="153"/>
      <c r="H14" s="153"/>
      <c r="I14" s="155"/>
      <c r="J14" s="156"/>
    </row>
    <row r="15" spans="1:10" ht="15.5" x14ac:dyDescent="0.35">
      <c r="A15" s="153"/>
      <c r="B15" s="153"/>
      <c r="C15" s="153"/>
      <c r="D15" s="153"/>
      <c r="E15" s="153"/>
      <c r="F15" s="153"/>
      <c r="G15" s="153"/>
      <c r="H15" s="153"/>
      <c r="I15" s="155"/>
      <c r="J15" s="156"/>
    </row>
    <row r="16" spans="1:10" ht="15.5" x14ac:dyDescent="0.35">
      <c r="A16" s="153" t="s">
        <v>313</v>
      </c>
      <c r="B16" s="153"/>
      <c r="C16" s="153"/>
      <c r="D16" s="153"/>
      <c r="E16" s="153"/>
      <c r="F16" s="153"/>
      <c r="G16" s="153"/>
      <c r="H16" s="153"/>
      <c r="I16" s="155"/>
      <c r="J16" s="156"/>
    </row>
    <row r="17" spans="1:10" ht="15.5" x14ac:dyDescent="0.35">
      <c r="A17" s="153" t="s">
        <v>314</v>
      </c>
      <c r="B17" s="153"/>
      <c r="C17" s="153"/>
      <c r="D17" s="153"/>
      <c r="E17" s="153"/>
      <c r="F17" s="153"/>
      <c r="G17" s="153"/>
      <c r="H17" s="153"/>
      <c r="I17" s="155"/>
      <c r="J17" s="156"/>
    </row>
    <row r="18" spans="1:10" ht="15.5" x14ac:dyDescent="0.35">
      <c r="A18" s="153" t="s">
        <v>318</v>
      </c>
      <c r="B18" s="153"/>
      <c r="C18" s="153"/>
      <c r="D18" s="153"/>
      <c r="E18" s="153"/>
      <c r="F18" s="153"/>
      <c r="G18" s="153"/>
      <c r="H18" s="153"/>
      <c r="I18" s="155"/>
      <c r="J18" s="156"/>
    </row>
    <row r="19" spans="1:10" ht="15.5" x14ac:dyDescent="0.35">
      <c r="A19" s="153" t="s">
        <v>319</v>
      </c>
      <c r="B19" s="153"/>
      <c r="C19" s="153"/>
      <c r="D19" s="153"/>
      <c r="E19" s="153"/>
      <c r="F19" s="153"/>
      <c r="G19" s="153"/>
      <c r="H19" s="153"/>
      <c r="I19" s="155"/>
      <c r="J19" s="156"/>
    </row>
    <row r="20" spans="1:10" ht="15.5" x14ac:dyDescent="0.35">
      <c r="A20" s="153"/>
      <c r="B20" s="153"/>
      <c r="C20" s="153"/>
      <c r="D20" s="153"/>
      <c r="E20" s="153"/>
      <c r="F20" s="153"/>
      <c r="G20" s="153"/>
      <c r="H20" s="153"/>
      <c r="I20" s="155"/>
      <c r="J20" s="156"/>
    </row>
    <row r="21" spans="1:10" ht="15.5" x14ac:dyDescent="0.35">
      <c r="A21" s="153"/>
      <c r="B21" s="153"/>
      <c r="C21" s="153"/>
      <c r="D21" s="153"/>
      <c r="E21" s="153"/>
      <c r="F21" s="153"/>
      <c r="G21" s="153"/>
      <c r="H21" s="153"/>
      <c r="I21" s="155"/>
      <c r="J21" s="156"/>
    </row>
    <row r="22" spans="1:10" ht="15.5" x14ac:dyDescent="0.35">
      <c r="A22" s="153" t="s">
        <v>315</v>
      </c>
      <c r="B22" s="168"/>
      <c r="C22" s="168"/>
      <c r="D22" s="168"/>
      <c r="E22" s="153"/>
      <c r="F22" s="153"/>
      <c r="G22" s="153"/>
      <c r="H22" s="153"/>
      <c r="I22" s="155"/>
      <c r="J22" s="156"/>
    </row>
    <row r="23" spans="1:10" ht="15.5" x14ac:dyDescent="0.35">
      <c r="A23" s="153"/>
      <c r="B23" s="153"/>
      <c r="C23" s="153"/>
      <c r="D23" s="153"/>
      <c r="E23" s="153"/>
      <c r="F23" s="153"/>
      <c r="G23" s="153"/>
      <c r="H23" s="153"/>
      <c r="I23" s="155"/>
      <c r="J23" s="156"/>
    </row>
    <row r="24" spans="1:10" ht="15.5" x14ac:dyDescent="0.35">
      <c r="A24" s="153"/>
      <c r="B24" s="153"/>
      <c r="C24" s="153"/>
      <c r="D24" s="153"/>
      <c r="E24" s="153"/>
      <c r="F24" s="153"/>
      <c r="G24" s="168"/>
      <c r="H24" s="168"/>
      <c r="I24" s="169"/>
      <c r="J24" s="170"/>
    </row>
    <row r="25" spans="1:10" ht="15.5" x14ac:dyDescent="0.35">
      <c r="A25" s="153"/>
      <c r="B25" s="153"/>
      <c r="C25" s="153"/>
      <c r="D25" s="153"/>
      <c r="E25" s="153"/>
      <c r="F25" s="153"/>
      <c r="G25" s="153"/>
      <c r="H25" s="153"/>
      <c r="I25" s="155" t="s">
        <v>320</v>
      </c>
      <c r="J25" s="156"/>
    </row>
    <row r="26" spans="1:10" ht="15.5" x14ac:dyDescent="0.35">
      <c r="A26" s="153"/>
      <c r="B26" s="153"/>
      <c r="C26" s="153"/>
      <c r="D26" s="153"/>
      <c r="E26" s="153"/>
      <c r="F26" s="153"/>
      <c r="G26" s="153"/>
      <c r="H26" s="153"/>
      <c r="I26" s="155"/>
      <c r="J26" s="156"/>
    </row>
  </sheetData>
  <pageMargins left="0.7" right="0.7" top="0.75" bottom="0.75" header="0.3" footer="0.3"/>
  <pageSetup paperSize="54" scale="89"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 fy 22</vt:lpstr>
      <vt:lpstr>certification</vt:lpstr>
      <vt:lpstr>Sheet3</vt:lpstr>
      <vt:lpstr>'budget fy 22'!Print_Area</vt:lpstr>
      <vt:lpstr>certification!Print_Area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Maria Minson</cp:lastModifiedBy>
  <cp:lastPrinted>2022-06-29T15:59:12Z</cp:lastPrinted>
  <dcterms:created xsi:type="dcterms:W3CDTF">2012-03-03T23:42:15Z</dcterms:created>
  <dcterms:modified xsi:type="dcterms:W3CDTF">2022-06-29T16:09:39Z</dcterms:modified>
</cp:coreProperties>
</file>